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o4 แผนยุทธศาสตร์-20230210T033848Z-001\o4 แผนยุทธศาสตร์\"/>
    </mc:Choice>
  </mc:AlternateContent>
  <xr:revisionPtr revIDLastSave="0" documentId="13_ncr:1_{1942C8B9-4E78-466F-9869-7D6D00FD8F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5.4.2สรุปแผนงบโครงการ" sheetId="2" r:id="rId1"/>
    <sheet name="จัดสรร คก งวด01" sheetId="4" r:id="rId2"/>
    <sheet name="จัดสรร ชค-อุดหนุน" sheetId="3" r:id="rId3"/>
  </sheets>
  <externalReferences>
    <externalReference r:id="rId4"/>
    <externalReference r:id="rId5"/>
  </externalReferences>
  <definedNames>
    <definedName name="__ddd1" localSheetId="0">#REF!</definedName>
    <definedName name="__ddd1" localSheetId="1">#REF!</definedName>
    <definedName name="__ddd1">#REF!</definedName>
    <definedName name="__ddd10" localSheetId="0">#REF!</definedName>
    <definedName name="__ddd10" localSheetId="1">#REF!</definedName>
    <definedName name="__ddd10">#REF!</definedName>
    <definedName name="__ddd11" localSheetId="0">#REF!</definedName>
    <definedName name="__ddd11" localSheetId="1">#REF!</definedName>
    <definedName name="__ddd11">#REF!</definedName>
    <definedName name="__ddd12" localSheetId="0">#REF!</definedName>
    <definedName name="__ddd12" localSheetId="1">#REF!</definedName>
    <definedName name="__ddd12">#REF!</definedName>
    <definedName name="__ddd15" localSheetId="0">#REF!</definedName>
    <definedName name="__ddd15" localSheetId="1">#REF!</definedName>
    <definedName name="__ddd15">#REF!</definedName>
    <definedName name="__ddd2" localSheetId="0">#REF!</definedName>
    <definedName name="__ddd2" localSheetId="1">#REF!</definedName>
    <definedName name="__ddd2">#REF!</definedName>
    <definedName name="__ddd22" localSheetId="0">#REF!</definedName>
    <definedName name="__ddd22" localSheetId="1">#REF!</definedName>
    <definedName name="__ddd22">#REF!</definedName>
    <definedName name="__ddd23" localSheetId="0">#REF!</definedName>
    <definedName name="__ddd23" localSheetId="1">#REF!</definedName>
    <definedName name="__ddd23">#REF!</definedName>
    <definedName name="__ddd3" localSheetId="0">#REF!</definedName>
    <definedName name="__ddd3" localSheetId="1">#REF!</definedName>
    <definedName name="__ddd3">#REF!</definedName>
    <definedName name="__ddd5" localSheetId="0">#REF!</definedName>
    <definedName name="__ddd5" localSheetId="1">#REF!</definedName>
    <definedName name="__ddd5">#REF!</definedName>
    <definedName name="__ddd6" localSheetId="0">#REF!</definedName>
    <definedName name="__ddd6" localSheetId="1">#REF!</definedName>
    <definedName name="__ddd6">#REF!</definedName>
    <definedName name="__ddd8" localSheetId="0">#REF!</definedName>
    <definedName name="__ddd8" localSheetId="1">#REF!</definedName>
    <definedName name="__ddd8">#REF!</definedName>
    <definedName name="__ddd9" localSheetId="0">#REF!</definedName>
    <definedName name="__ddd9" localSheetId="1">#REF!</definedName>
    <definedName name="__ddd9">#REF!</definedName>
    <definedName name="_xlnm._FilterDatabase" localSheetId="0" hidden="1">'5.4.2สรุปแผนงบโครงการ'!$A$1:$AG$726</definedName>
    <definedName name="_xlnm._FilterDatabase" localSheetId="1" hidden="1">'จัดสรร คก งวด01'!$A$1:$AG$726</definedName>
    <definedName name="AAA" localSheetId="0">[1]อบรม!#REF!</definedName>
    <definedName name="AAA" localSheetId="1">[1]อบรม!#REF!</definedName>
    <definedName name="AAA">[1]อบรม!#REF!</definedName>
    <definedName name="dep" localSheetId="0">#REF!</definedName>
    <definedName name="dep" localSheetId="1">#REF!</definedName>
    <definedName name="dep">#REF!</definedName>
    <definedName name="drop1" localSheetId="0">[1]อบรม!#REF!</definedName>
    <definedName name="drop1" localSheetId="1">[1]อบรม!#REF!</definedName>
    <definedName name="drop1">[1]อบรม!#REF!</definedName>
    <definedName name="month_selected">'[2]ภาพรวมผลผลิตที่ 1.1'!$L$2</definedName>
    <definedName name="_xlnm.Print_Area" localSheetId="0">'5.4.2สรุปแผนงบโครงการ'!$A$1:$AI$737</definedName>
    <definedName name="_xlnm.Print_Area" localSheetId="1">'จัดสรร คก งวด01'!$A$1:$AI$726</definedName>
    <definedName name="_xlnm.Print_Titles" localSheetId="0">'5.4.2สรุปแผนงบโครงการ'!$2:$5</definedName>
    <definedName name="_xlnm.Print_Titles" localSheetId="1">'จัดสรร คก งวด01'!$2:$5</definedName>
    <definedName name="view" localSheetId="0">[1]อบรม!#REF!</definedName>
    <definedName name="view" localSheetId="1">[1]อบรม!#REF!</definedName>
    <definedName name="view">[1]อบรม!#REF!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3" l="1"/>
  <c r="D24" i="3"/>
  <c r="D20" i="3"/>
  <c r="AH725" i="4"/>
  <c r="AB725" i="4"/>
  <c r="AH723" i="4"/>
  <c r="AB723" i="4"/>
  <c r="AH721" i="4"/>
  <c r="AB721" i="4"/>
  <c r="AH719" i="4"/>
  <c r="AB719" i="4"/>
  <c r="AA718" i="4"/>
  <c r="Z718" i="4"/>
  <c r="Y718" i="4"/>
  <c r="X718" i="4"/>
  <c r="W718" i="4"/>
  <c r="V718" i="4"/>
  <c r="U718" i="4"/>
  <c r="T718" i="4"/>
  <c r="S718" i="4"/>
  <c r="R718" i="4"/>
  <c r="Q718" i="4"/>
  <c r="P718" i="4"/>
  <c r="AG717" i="4"/>
  <c r="AH715" i="4"/>
  <c r="AB715" i="4"/>
  <c r="AH713" i="4"/>
  <c r="AB713" i="4"/>
  <c r="AH711" i="4"/>
  <c r="AB711" i="4"/>
  <c r="AA710" i="4"/>
  <c r="Z710" i="4"/>
  <c r="Y710" i="4"/>
  <c r="X710" i="4"/>
  <c r="W710" i="4"/>
  <c r="V710" i="4"/>
  <c r="U710" i="4"/>
  <c r="T710" i="4"/>
  <c r="S710" i="4"/>
  <c r="R710" i="4"/>
  <c r="Q710" i="4"/>
  <c r="Q708" i="4" s="1"/>
  <c r="Q706" i="4" s="1"/>
  <c r="P710" i="4"/>
  <c r="AG709" i="4"/>
  <c r="AH704" i="4"/>
  <c r="AB704" i="4"/>
  <c r="AH702" i="4"/>
  <c r="AB702" i="4"/>
  <c r="AH700" i="4"/>
  <c r="AB700" i="4"/>
  <c r="AH698" i="4"/>
  <c r="AB698" i="4"/>
  <c r="AA697" i="4"/>
  <c r="AA695" i="4" s="1"/>
  <c r="AA693" i="4" s="1"/>
  <c r="Z697" i="4"/>
  <c r="Z695" i="4" s="1"/>
  <c r="Z693" i="4" s="1"/>
  <c r="Y697" i="4"/>
  <c r="Y695" i="4" s="1"/>
  <c r="Y693" i="4" s="1"/>
  <c r="X697" i="4"/>
  <c r="X695" i="4" s="1"/>
  <c r="X693" i="4" s="1"/>
  <c r="W697" i="4"/>
  <c r="W695" i="4" s="1"/>
  <c r="W693" i="4" s="1"/>
  <c r="V697" i="4"/>
  <c r="V695" i="4" s="1"/>
  <c r="V693" i="4" s="1"/>
  <c r="U697" i="4"/>
  <c r="U695" i="4" s="1"/>
  <c r="U693" i="4" s="1"/>
  <c r="T697" i="4"/>
  <c r="T695" i="4" s="1"/>
  <c r="T693" i="4" s="1"/>
  <c r="S697" i="4"/>
  <c r="S695" i="4" s="1"/>
  <c r="S693" i="4" s="1"/>
  <c r="R697" i="4"/>
  <c r="R695" i="4" s="1"/>
  <c r="R693" i="4" s="1"/>
  <c r="Q697" i="4"/>
  <c r="Q695" i="4" s="1"/>
  <c r="Q693" i="4" s="1"/>
  <c r="P697" i="4"/>
  <c r="P695" i="4" s="1"/>
  <c r="AG696" i="4"/>
  <c r="AH691" i="4"/>
  <c r="AB691" i="4"/>
  <c r="AH689" i="4"/>
  <c r="AB689" i="4"/>
  <c r="AH687" i="4"/>
  <c r="AB687" i="4"/>
  <c r="AA686" i="4"/>
  <c r="AA684" i="4" s="1"/>
  <c r="AA682" i="4" s="1"/>
  <c r="Z686" i="4"/>
  <c r="Z684" i="4" s="1"/>
  <c r="Z682" i="4" s="1"/>
  <c r="Y686" i="4"/>
  <c r="Y684" i="4" s="1"/>
  <c r="Y682" i="4" s="1"/>
  <c r="X686" i="4"/>
  <c r="X684" i="4" s="1"/>
  <c r="X682" i="4" s="1"/>
  <c r="W686" i="4"/>
  <c r="W684" i="4" s="1"/>
  <c r="W682" i="4" s="1"/>
  <c r="V686" i="4"/>
  <c r="V684" i="4" s="1"/>
  <c r="V682" i="4" s="1"/>
  <c r="U686" i="4"/>
  <c r="U684" i="4" s="1"/>
  <c r="U682" i="4" s="1"/>
  <c r="T686" i="4"/>
  <c r="T684" i="4" s="1"/>
  <c r="T682" i="4" s="1"/>
  <c r="S686" i="4"/>
  <c r="S684" i="4" s="1"/>
  <c r="S682" i="4" s="1"/>
  <c r="R686" i="4"/>
  <c r="R684" i="4" s="1"/>
  <c r="R682" i="4" s="1"/>
  <c r="Q686" i="4"/>
  <c r="Q684" i="4" s="1"/>
  <c r="Q682" i="4" s="1"/>
  <c r="P686" i="4"/>
  <c r="P684" i="4" s="1"/>
  <c r="P682" i="4" s="1"/>
  <c r="AG685" i="4"/>
  <c r="AH680" i="4"/>
  <c r="AB680" i="4"/>
  <c r="AH678" i="4"/>
  <c r="AB678" i="4"/>
  <c r="AH676" i="4"/>
  <c r="AB676" i="4"/>
  <c r="AA675" i="4"/>
  <c r="Z675" i="4"/>
  <c r="Y675" i="4"/>
  <c r="X675" i="4"/>
  <c r="W675" i="4"/>
  <c r="V675" i="4"/>
  <c r="U675" i="4"/>
  <c r="T675" i="4"/>
  <c r="S675" i="4"/>
  <c r="R675" i="4"/>
  <c r="Q675" i="4"/>
  <c r="P675" i="4"/>
  <c r="AH672" i="4"/>
  <c r="AB672" i="4"/>
  <c r="AH670" i="4"/>
  <c r="AB670" i="4"/>
  <c r="AA669" i="4"/>
  <c r="Z669" i="4"/>
  <c r="Y669" i="4"/>
  <c r="X669" i="4"/>
  <c r="W669" i="4"/>
  <c r="V669" i="4"/>
  <c r="U669" i="4"/>
  <c r="T669" i="4"/>
  <c r="S669" i="4"/>
  <c r="R669" i="4"/>
  <c r="Q669" i="4"/>
  <c r="P669" i="4"/>
  <c r="AH666" i="4"/>
  <c r="AB666" i="4"/>
  <c r="AH664" i="4"/>
  <c r="AB664" i="4"/>
  <c r="AA663" i="4"/>
  <c r="Z663" i="4"/>
  <c r="Z661" i="4" s="1"/>
  <c r="Z659" i="4" s="1"/>
  <c r="Y663" i="4"/>
  <c r="Y661" i="4" s="1"/>
  <c r="Y659" i="4" s="1"/>
  <c r="X663" i="4"/>
  <c r="W663" i="4"/>
  <c r="V663" i="4"/>
  <c r="U663" i="4"/>
  <c r="T663" i="4"/>
  <c r="S663" i="4"/>
  <c r="R663" i="4"/>
  <c r="R661" i="4" s="1"/>
  <c r="R659" i="4" s="1"/>
  <c r="Q663" i="4"/>
  <c r="P663" i="4"/>
  <c r="AG662" i="4"/>
  <c r="AH656" i="4"/>
  <c r="AB656" i="4"/>
  <c r="AH654" i="4"/>
  <c r="AB654" i="4"/>
  <c r="AH652" i="4"/>
  <c r="AB652" i="4"/>
  <c r="AA651" i="4"/>
  <c r="Z651" i="4"/>
  <c r="Y651" i="4"/>
  <c r="X651" i="4"/>
  <c r="W651" i="4"/>
  <c r="V651" i="4"/>
  <c r="U651" i="4"/>
  <c r="T651" i="4"/>
  <c r="S651" i="4"/>
  <c r="R651" i="4"/>
  <c r="Q651" i="4"/>
  <c r="P651" i="4"/>
  <c r="AH648" i="4"/>
  <c r="AB648" i="4"/>
  <c r="AH646" i="4"/>
  <c r="AB646" i="4"/>
  <c r="AH644" i="4"/>
  <c r="AB644" i="4"/>
  <c r="AH642" i="4"/>
  <c r="AB642" i="4"/>
  <c r="AA641" i="4"/>
  <c r="Z641" i="4"/>
  <c r="Y641" i="4"/>
  <c r="X641" i="4"/>
  <c r="W641" i="4"/>
  <c r="V641" i="4"/>
  <c r="U641" i="4"/>
  <c r="T641" i="4"/>
  <c r="S641" i="4"/>
  <c r="R641" i="4"/>
  <c r="Q641" i="4"/>
  <c r="P641" i="4"/>
  <c r="AH638" i="4"/>
  <c r="AB638" i="4"/>
  <c r="AH636" i="4"/>
  <c r="AB636" i="4"/>
  <c r="AA635" i="4"/>
  <c r="Z635" i="4"/>
  <c r="Z633" i="4" s="1"/>
  <c r="Z631" i="4" s="1"/>
  <c r="Y635" i="4"/>
  <c r="X635" i="4"/>
  <c r="X633" i="4" s="1"/>
  <c r="X631" i="4" s="1"/>
  <c r="W635" i="4"/>
  <c r="W633" i="4" s="1"/>
  <c r="W631" i="4" s="1"/>
  <c r="V635" i="4"/>
  <c r="V633" i="4" s="1"/>
  <c r="V631" i="4" s="1"/>
  <c r="U635" i="4"/>
  <c r="T635" i="4"/>
  <c r="S635" i="4"/>
  <c r="S633" i="4" s="1"/>
  <c r="S631" i="4" s="1"/>
  <c r="R635" i="4"/>
  <c r="Q635" i="4"/>
  <c r="P635" i="4"/>
  <c r="P633" i="4" s="1"/>
  <c r="P631" i="4" s="1"/>
  <c r="AA633" i="4"/>
  <c r="AA631" i="4" s="1"/>
  <c r="AH629" i="4"/>
  <c r="AH627" i="4" s="1"/>
  <c r="AB629" i="4"/>
  <c r="AG627" i="4"/>
  <c r="AB627" i="4"/>
  <c r="AH625" i="4"/>
  <c r="AB625" i="4"/>
  <c r="AH623" i="4"/>
  <c r="AB623" i="4"/>
  <c r="AH621" i="4"/>
  <c r="AB621" i="4"/>
  <c r="AA620" i="4"/>
  <c r="Z620" i="4"/>
  <c r="Y620" i="4"/>
  <c r="X620" i="4"/>
  <c r="W620" i="4"/>
  <c r="V620" i="4"/>
  <c r="U620" i="4"/>
  <c r="T620" i="4"/>
  <c r="S620" i="4"/>
  <c r="R620" i="4"/>
  <c r="Q620" i="4"/>
  <c r="P620" i="4"/>
  <c r="AH619" i="4"/>
  <c r="AG619" i="4"/>
  <c r="AH617" i="4"/>
  <c r="AB617" i="4"/>
  <c r="W616" i="4"/>
  <c r="AH615" i="4"/>
  <c r="AH613" i="4"/>
  <c r="AB613" i="4"/>
  <c r="AH611" i="4"/>
  <c r="AB611" i="4"/>
  <c r="AA610" i="4"/>
  <c r="Z610" i="4"/>
  <c r="Y610" i="4"/>
  <c r="Y608" i="4" s="1"/>
  <c r="Y606" i="4" s="1"/>
  <c r="X610" i="4"/>
  <c r="V610" i="4"/>
  <c r="U610" i="4"/>
  <c r="T610" i="4"/>
  <c r="T608" i="4" s="1"/>
  <c r="T606" i="4" s="1"/>
  <c r="S610" i="4"/>
  <c r="R610" i="4"/>
  <c r="Q610" i="4"/>
  <c r="Q608" i="4" s="1"/>
  <c r="Q606" i="4" s="1"/>
  <c r="P610" i="4"/>
  <c r="AG609" i="4"/>
  <c r="AH604" i="4"/>
  <c r="AH602" i="4" s="1"/>
  <c r="AB604" i="4"/>
  <c r="R603" i="4"/>
  <c r="AB602" i="4" s="1"/>
  <c r="AH600" i="4"/>
  <c r="AB600" i="4"/>
  <c r="AH598" i="4"/>
  <c r="AB598" i="4"/>
  <c r="AA597" i="4"/>
  <c r="Z597" i="4"/>
  <c r="Y597" i="4"/>
  <c r="X597" i="4"/>
  <c r="W597" i="4"/>
  <c r="V597" i="4"/>
  <c r="U597" i="4"/>
  <c r="T597" i="4"/>
  <c r="S597" i="4"/>
  <c r="R597" i="4"/>
  <c r="Q597" i="4"/>
  <c r="P597" i="4"/>
  <c r="AG596" i="4"/>
  <c r="AA596" i="4"/>
  <c r="Z596" i="4"/>
  <c r="Y596" i="4"/>
  <c r="X596" i="4"/>
  <c r="W596" i="4"/>
  <c r="V596" i="4"/>
  <c r="U596" i="4"/>
  <c r="T596" i="4"/>
  <c r="S596" i="4"/>
  <c r="R596" i="4"/>
  <c r="Q596" i="4"/>
  <c r="AH594" i="4"/>
  <c r="AB594" i="4"/>
  <c r="AH592" i="4"/>
  <c r="AB592" i="4"/>
  <c r="AA591" i="4"/>
  <c r="Z591" i="4"/>
  <c r="Y591" i="4"/>
  <c r="X591" i="4"/>
  <c r="W591" i="4"/>
  <c r="V591" i="4"/>
  <c r="U591" i="4"/>
  <c r="T591" i="4"/>
  <c r="S591" i="4"/>
  <c r="R591" i="4"/>
  <c r="Q591" i="4"/>
  <c r="P591" i="4"/>
  <c r="AG590" i="4"/>
  <c r="AA590" i="4"/>
  <c r="Z590" i="4"/>
  <c r="Y590" i="4"/>
  <c r="X590" i="4"/>
  <c r="W590" i="4"/>
  <c r="V590" i="4"/>
  <c r="U590" i="4"/>
  <c r="T590" i="4"/>
  <c r="S590" i="4"/>
  <c r="R590" i="4"/>
  <c r="Q590" i="4"/>
  <c r="P590" i="4"/>
  <c r="AH588" i="4"/>
  <c r="AB588" i="4"/>
  <c r="AH586" i="4"/>
  <c r="AB586" i="4"/>
  <c r="AH584" i="4"/>
  <c r="AB584" i="4"/>
  <c r="AA583" i="4"/>
  <c r="Z583" i="4"/>
  <c r="Y583" i="4"/>
  <c r="X583" i="4"/>
  <c r="W583" i="4"/>
  <c r="V583" i="4"/>
  <c r="U583" i="4"/>
  <c r="T583" i="4"/>
  <c r="S583" i="4"/>
  <c r="R583" i="4"/>
  <c r="Q583" i="4"/>
  <c r="P583" i="4"/>
  <c r="AG582" i="4"/>
  <c r="AA582" i="4"/>
  <c r="Z582" i="4"/>
  <c r="X582" i="4"/>
  <c r="W582" i="4"/>
  <c r="V582" i="4"/>
  <c r="U582" i="4"/>
  <c r="T582" i="4"/>
  <c r="S582" i="4"/>
  <c r="R582" i="4"/>
  <c r="Q582" i="4"/>
  <c r="AH580" i="4"/>
  <c r="AB580" i="4"/>
  <c r="AH578" i="4"/>
  <c r="AH576" i="4" s="1"/>
  <c r="AB578" i="4"/>
  <c r="AA577" i="4"/>
  <c r="Z577" i="4"/>
  <c r="Y577" i="4"/>
  <c r="X577" i="4"/>
  <c r="W577" i="4"/>
  <c r="V577" i="4"/>
  <c r="U577" i="4"/>
  <c r="T577" i="4"/>
  <c r="S577" i="4"/>
  <c r="R577" i="4"/>
  <c r="Q577" i="4"/>
  <c r="P577" i="4"/>
  <c r="AA576" i="4"/>
  <c r="Z576" i="4"/>
  <c r="Y576" i="4"/>
  <c r="X576" i="4"/>
  <c r="W576" i="4"/>
  <c r="U576" i="4"/>
  <c r="T576" i="4"/>
  <c r="S576" i="4"/>
  <c r="R576" i="4"/>
  <c r="Q576" i="4"/>
  <c r="P576" i="4"/>
  <c r="AH574" i="4"/>
  <c r="AB574" i="4"/>
  <c r="AH572" i="4"/>
  <c r="AH570" i="4" s="1"/>
  <c r="AB572" i="4"/>
  <c r="AA571" i="4"/>
  <c r="Z571" i="4"/>
  <c r="Y571" i="4"/>
  <c r="X571" i="4"/>
  <c r="W571" i="4"/>
  <c r="V571" i="4"/>
  <c r="U571" i="4"/>
  <c r="T571" i="4"/>
  <c r="S571" i="4"/>
  <c r="R571" i="4"/>
  <c r="Q571" i="4"/>
  <c r="P571" i="4"/>
  <c r="AA570" i="4"/>
  <c r="Z570" i="4"/>
  <c r="Y570" i="4"/>
  <c r="X570" i="4"/>
  <c r="W570" i="4"/>
  <c r="V570" i="4"/>
  <c r="U570" i="4"/>
  <c r="T570" i="4"/>
  <c r="S570" i="4"/>
  <c r="R570" i="4"/>
  <c r="Q570" i="4"/>
  <c r="AH568" i="4"/>
  <c r="AB568" i="4"/>
  <c r="AH566" i="4"/>
  <c r="AB566" i="4"/>
  <c r="AH564" i="4"/>
  <c r="AB564" i="4"/>
  <c r="AA563" i="4"/>
  <c r="Z563" i="4"/>
  <c r="Y563" i="4"/>
  <c r="X563" i="4"/>
  <c r="W563" i="4"/>
  <c r="V563" i="4"/>
  <c r="U563" i="4"/>
  <c r="T563" i="4"/>
  <c r="S563" i="4"/>
  <c r="R563" i="4"/>
  <c r="Q563" i="4"/>
  <c r="P563" i="4"/>
  <c r="AH560" i="4"/>
  <c r="AH558" i="4" s="1"/>
  <c r="AB560" i="4"/>
  <c r="AA559" i="4"/>
  <c r="Z559" i="4"/>
  <c r="Y559" i="4"/>
  <c r="X559" i="4"/>
  <c r="W559" i="4"/>
  <c r="V559" i="4"/>
  <c r="U559" i="4"/>
  <c r="T559" i="4"/>
  <c r="S559" i="4"/>
  <c r="R559" i="4"/>
  <c r="Q559" i="4"/>
  <c r="P559" i="4"/>
  <c r="AA558" i="4"/>
  <c r="Z558" i="4"/>
  <c r="Y558" i="4"/>
  <c r="X558" i="4"/>
  <c r="W558" i="4"/>
  <c r="V558" i="4"/>
  <c r="U558" i="4"/>
  <c r="T558" i="4"/>
  <c r="S558" i="4"/>
  <c r="R558" i="4"/>
  <c r="Q558" i="4"/>
  <c r="P558" i="4"/>
  <c r="AH556" i="4"/>
  <c r="AH554" i="4" s="1"/>
  <c r="AB556" i="4"/>
  <c r="AA555" i="4"/>
  <c r="Z555" i="4"/>
  <c r="Y555" i="4"/>
  <c r="X555" i="4"/>
  <c r="W555" i="4"/>
  <c r="V555" i="4"/>
  <c r="U555" i="4"/>
  <c r="T555" i="4"/>
  <c r="S555" i="4"/>
  <c r="R555" i="4"/>
  <c r="Q555" i="4"/>
  <c r="P555" i="4"/>
  <c r="AA554" i="4"/>
  <c r="Z554" i="4"/>
  <c r="Y554" i="4"/>
  <c r="X554" i="4"/>
  <c r="W554" i="4"/>
  <c r="V554" i="4"/>
  <c r="U554" i="4"/>
  <c r="T554" i="4"/>
  <c r="S554" i="4"/>
  <c r="R554" i="4"/>
  <c r="Q554" i="4"/>
  <c r="P554" i="4"/>
  <c r="AH552" i="4"/>
  <c r="AB552" i="4"/>
  <c r="AH550" i="4"/>
  <c r="AB550" i="4"/>
  <c r="AA549" i="4"/>
  <c r="Z549" i="4"/>
  <c r="Y549" i="4"/>
  <c r="X549" i="4"/>
  <c r="W549" i="4"/>
  <c r="V549" i="4"/>
  <c r="U549" i="4"/>
  <c r="T549" i="4"/>
  <c r="S549" i="4"/>
  <c r="R549" i="4"/>
  <c r="Q549" i="4"/>
  <c r="P549" i="4"/>
  <c r="AG548" i="4"/>
  <c r="AA548" i="4"/>
  <c r="Z548" i="4"/>
  <c r="Y548" i="4"/>
  <c r="X548" i="4"/>
  <c r="W548" i="4"/>
  <c r="V548" i="4"/>
  <c r="U548" i="4"/>
  <c r="T548" i="4"/>
  <c r="S548" i="4"/>
  <c r="R548" i="4"/>
  <c r="Q548" i="4"/>
  <c r="P548" i="4"/>
  <c r="AH546" i="4"/>
  <c r="AB546" i="4"/>
  <c r="AH544" i="4"/>
  <c r="AB544" i="4"/>
  <c r="AH542" i="4"/>
  <c r="AB542" i="4"/>
  <c r="AA541" i="4"/>
  <c r="Z541" i="4"/>
  <c r="Y541" i="4"/>
  <c r="X541" i="4"/>
  <c r="W541" i="4"/>
  <c r="V541" i="4"/>
  <c r="U541" i="4"/>
  <c r="T541" i="4"/>
  <c r="S541" i="4"/>
  <c r="R541" i="4"/>
  <c r="Q541" i="4"/>
  <c r="P541" i="4"/>
  <c r="AA540" i="4"/>
  <c r="Z540" i="4"/>
  <c r="Y540" i="4"/>
  <c r="X540" i="4"/>
  <c r="W540" i="4"/>
  <c r="V540" i="4"/>
  <c r="U540" i="4"/>
  <c r="T540" i="4"/>
  <c r="S540" i="4"/>
  <c r="P540" i="4"/>
  <c r="AH538" i="4"/>
  <c r="AH536" i="4" s="1"/>
  <c r="AB538" i="4"/>
  <c r="AA537" i="4"/>
  <c r="Z537" i="4"/>
  <c r="Y537" i="4"/>
  <c r="X537" i="4"/>
  <c r="W537" i="4"/>
  <c r="V537" i="4"/>
  <c r="U537" i="4"/>
  <c r="T537" i="4"/>
  <c r="S537" i="4"/>
  <c r="R537" i="4"/>
  <c r="Q537" i="4"/>
  <c r="P537" i="4"/>
  <c r="AA536" i="4"/>
  <c r="Z536" i="4"/>
  <c r="Y536" i="4"/>
  <c r="X536" i="4"/>
  <c r="W536" i="4"/>
  <c r="V536" i="4"/>
  <c r="U536" i="4"/>
  <c r="T536" i="4"/>
  <c r="S536" i="4"/>
  <c r="R536" i="4"/>
  <c r="Q536" i="4"/>
  <c r="P536" i="4"/>
  <c r="AH534" i="4"/>
  <c r="AB534" i="4"/>
  <c r="AH532" i="4"/>
  <c r="AB532" i="4"/>
  <c r="AH530" i="4"/>
  <c r="AH528" i="4" s="1"/>
  <c r="AB530" i="4"/>
  <c r="AA529" i="4"/>
  <c r="Z529" i="4"/>
  <c r="Y529" i="4"/>
  <c r="X529" i="4"/>
  <c r="W529" i="4"/>
  <c r="V529" i="4"/>
  <c r="U529" i="4"/>
  <c r="T529" i="4"/>
  <c r="S529" i="4"/>
  <c r="R529" i="4"/>
  <c r="Q529" i="4"/>
  <c r="P529" i="4"/>
  <c r="AG528" i="4"/>
  <c r="AA528" i="4"/>
  <c r="Z528" i="4"/>
  <c r="Y528" i="4"/>
  <c r="X528" i="4"/>
  <c r="W528" i="4"/>
  <c r="V528" i="4"/>
  <c r="U528" i="4"/>
  <c r="T528" i="4"/>
  <c r="S528" i="4"/>
  <c r="R528" i="4"/>
  <c r="Q528" i="4"/>
  <c r="P528" i="4"/>
  <c r="AH526" i="4"/>
  <c r="AB526" i="4"/>
  <c r="AH524" i="4"/>
  <c r="AB524" i="4"/>
  <c r="AH522" i="4"/>
  <c r="AB522" i="4"/>
  <c r="AA521" i="4"/>
  <c r="Z521" i="4"/>
  <c r="Y521" i="4"/>
  <c r="X521" i="4"/>
  <c r="W521" i="4"/>
  <c r="V521" i="4"/>
  <c r="U521" i="4"/>
  <c r="T521" i="4"/>
  <c r="S521" i="4"/>
  <c r="R521" i="4"/>
  <c r="Q521" i="4"/>
  <c r="P521" i="4"/>
  <c r="R519" i="4"/>
  <c r="AH518" i="4" s="1"/>
  <c r="AH516" i="4"/>
  <c r="AB516" i="4"/>
  <c r="AH514" i="4"/>
  <c r="AB514" i="4"/>
  <c r="AH512" i="4"/>
  <c r="AB512" i="4"/>
  <c r="AH510" i="4"/>
  <c r="AB510" i="4"/>
  <c r="AH508" i="4"/>
  <c r="AB508" i="4"/>
  <c r="AA507" i="4"/>
  <c r="Z507" i="4"/>
  <c r="Y507" i="4"/>
  <c r="X507" i="4"/>
  <c r="W507" i="4"/>
  <c r="V507" i="4"/>
  <c r="U507" i="4"/>
  <c r="T507" i="4"/>
  <c r="S507" i="4"/>
  <c r="Q507" i="4"/>
  <c r="P507" i="4"/>
  <c r="AG506" i="4"/>
  <c r="W501" i="4"/>
  <c r="W497" i="4" s="1"/>
  <c r="U501" i="4"/>
  <c r="U497" i="4" s="1"/>
  <c r="R501" i="4"/>
  <c r="AH498" i="4"/>
  <c r="AB498" i="4"/>
  <c r="AA497" i="4"/>
  <c r="Z497" i="4"/>
  <c r="Y497" i="4"/>
  <c r="X497" i="4"/>
  <c r="V497" i="4"/>
  <c r="V491" i="4" s="1"/>
  <c r="V489" i="4" s="1"/>
  <c r="T497" i="4"/>
  <c r="S497" i="4"/>
  <c r="Q497" i="4"/>
  <c r="P497" i="4"/>
  <c r="AH494" i="4"/>
  <c r="AH492" i="4" s="1"/>
  <c r="AB494" i="4"/>
  <c r="AA493" i="4"/>
  <c r="Z493" i="4"/>
  <c r="Y493" i="4"/>
  <c r="Y491" i="4" s="1"/>
  <c r="Y489" i="4" s="1"/>
  <c r="X493" i="4"/>
  <c r="W493" i="4"/>
  <c r="V493" i="4"/>
  <c r="U493" i="4"/>
  <c r="T493" i="4"/>
  <c r="S493" i="4"/>
  <c r="R493" i="4"/>
  <c r="Q493" i="4"/>
  <c r="P493" i="4"/>
  <c r="AG492" i="4"/>
  <c r="AH487" i="4"/>
  <c r="AB487" i="4"/>
  <c r="AH485" i="4"/>
  <c r="AB485" i="4"/>
  <c r="AA484" i="4"/>
  <c r="Z484" i="4"/>
  <c r="Y484" i="4"/>
  <c r="X484" i="4"/>
  <c r="W484" i="4"/>
  <c r="V484" i="4"/>
  <c r="U484" i="4"/>
  <c r="T484" i="4"/>
  <c r="S484" i="4"/>
  <c r="R484" i="4"/>
  <c r="Q484" i="4"/>
  <c r="P484" i="4"/>
  <c r="AG483" i="4"/>
  <c r="AH481" i="4"/>
  <c r="AB481" i="4"/>
  <c r="AH479" i="4"/>
  <c r="AB479" i="4"/>
  <c r="AH477" i="4"/>
  <c r="AB477" i="4"/>
  <c r="AA476" i="4"/>
  <c r="Z476" i="4"/>
  <c r="Y476" i="4"/>
  <c r="X476" i="4"/>
  <c r="W476" i="4"/>
  <c r="V476" i="4"/>
  <c r="U476" i="4"/>
  <c r="T476" i="4"/>
  <c r="S476" i="4"/>
  <c r="R476" i="4"/>
  <c r="Q476" i="4"/>
  <c r="P476" i="4"/>
  <c r="AG475" i="4"/>
  <c r="Q474" i="4"/>
  <c r="AH471" i="4"/>
  <c r="AB471" i="4"/>
  <c r="AH469" i="4"/>
  <c r="AB469" i="4"/>
  <c r="AA468" i="4"/>
  <c r="Z468" i="4"/>
  <c r="Y468" i="4"/>
  <c r="X468" i="4"/>
  <c r="W468" i="4"/>
  <c r="V468" i="4"/>
  <c r="U468" i="4"/>
  <c r="T468" i="4"/>
  <c r="S468" i="4"/>
  <c r="R468" i="4"/>
  <c r="P468" i="4"/>
  <c r="AG467" i="4"/>
  <c r="AH465" i="4"/>
  <c r="AB465" i="4"/>
  <c r="AH463" i="4"/>
  <c r="AB463" i="4"/>
  <c r="AH461" i="4"/>
  <c r="AB461" i="4"/>
  <c r="AH459" i="4"/>
  <c r="AB459" i="4"/>
  <c r="AA458" i="4"/>
  <c r="Z458" i="4"/>
  <c r="Y458" i="4"/>
  <c r="X458" i="4"/>
  <c r="W458" i="4"/>
  <c r="V458" i="4"/>
  <c r="U458" i="4"/>
  <c r="T458" i="4"/>
  <c r="S458" i="4"/>
  <c r="R458" i="4"/>
  <c r="Q458" i="4"/>
  <c r="P458" i="4"/>
  <c r="AG457" i="4"/>
  <c r="AH455" i="4"/>
  <c r="AB455" i="4"/>
  <c r="AH453" i="4"/>
  <c r="AB453" i="4"/>
  <c r="AH451" i="4"/>
  <c r="AB451" i="4"/>
  <c r="AA450" i="4"/>
  <c r="Z450" i="4"/>
  <c r="Y450" i="4"/>
  <c r="X450" i="4"/>
  <c r="W450" i="4"/>
  <c r="V450" i="4"/>
  <c r="U450" i="4"/>
  <c r="T450" i="4"/>
  <c r="S450" i="4"/>
  <c r="R450" i="4"/>
  <c r="Q450" i="4"/>
  <c r="P450" i="4"/>
  <c r="AG449" i="4"/>
  <c r="AH444" i="4"/>
  <c r="AB444" i="4"/>
  <c r="AH442" i="4"/>
  <c r="AB442" i="4"/>
  <c r="AH440" i="4"/>
  <c r="AB440" i="4"/>
  <c r="AH438" i="4"/>
  <c r="AB438" i="4"/>
  <c r="AA437" i="4"/>
  <c r="Z437" i="4"/>
  <c r="Z435" i="4" s="1"/>
  <c r="Z433" i="4" s="1"/>
  <c r="Y437" i="4"/>
  <c r="Y435" i="4" s="1"/>
  <c r="Y433" i="4" s="1"/>
  <c r="X437" i="4"/>
  <c r="X435" i="4" s="1"/>
  <c r="X433" i="4" s="1"/>
  <c r="W437" i="4"/>
  <c r="V437" i="4"/>
  <c r="V435" i="4" s="1"/>
  <c r="V433" i="4" s="1"/>
  <c r="U437" i="4"/>
  <c r="U435" i="4" s="1"/>
  <c r="U433" i="4" s="1"/>
  <c r="T437" i="4"/>
  <c r="T435" i="4" s="1"/>
  <c r="T433" i="4" s="1"/>
  <c r="S437" i="4"/>
  <c r="R437" i="4"/>
  <c r="Q437" i="4"/>
  <c r="Q435" i="4" s="1"/>
  <c r="Q433" i="4" s="1"/>
  <c r="P437" i="4"/>
  <c r="AG436" i="4"/>
  <c r="AA435" i="4"/>
  <c r="AA433" i="4" s="1"/>
  <c r="W435" i="4"/>
  <c r="W433" i="4" s="1"/>
  <c r="S435" i="4"/>
  <c r="S433" i="4" s="1"/>
  <c r="R435" i="4"/>
  <c r="R433" i="4" s="1"/>
  <c r="AH430" i="4"/>
  <c r="AB430" i="4"/>
  <c r="AH428" i="4"/>
  <c r="AB428" i="4"/>
  <c r="AH426" i="4"/>
  <c r="AB426" i="4"/>
  <c r="AH424" i="4"/>
  <c r="AB424" i="4"/>
  <c r="AA423" i="4"/>
  <c r="AA421" i="4" s="1"/>
  <c r="AA419" i="4" s="1"/>
  <c r="Z423" i="4"/>
  <c r="Z421" i="4" s="1"/>
  <c r="Z419" i="4" s="1"/>
  <c r="Y423" i="4"/>
  <c r="Y421" i="4" s="1"/>
  <c r="Y419" i="4" s="1"/>
  <c r="X423" i="4"/>
  <c r="X421" i="4" s="1"/>
  <c r="X419" i="4" s="1"/>
  <c r="W423" i="4"/>
  <c r="W421" i="4" s="1"/>
  <c r="W419" i="4" s="1"/>
  <c r="V423" i="4"/>
  <c r="V421" i="4" s="1"/>
  <c r="V419" i="4" s="1"/>
  <c r="U423" i="4"/>
  <c r="U421" i="4" s="1"/>
  <c r="U419" i="4" s="1"/>
  <c r="T423" i="4"/>
  <c r="T421" i="4" s="1"/>
  <c r="T419" i="4" s="1"/>
  <c r="S423" i="4"/>
  <c r="R423" i="4"/>
  <c r="R421" i="4" s="1"/>
  <c r="R419" i="4" s="1"/>
  <c r="Q423" i="4"/>
  <c r="Q421" i="4" s="1"/>
  <c r="Q419" i="4" s="1"/>
  <c r="P423" i="4"/>
  <c r="AG422" i="4"/>
  <c r="AG420" i="4" s="1"/>
  <c r="P421" i="4"/>
  <c r="AH417" i="4"/>
  <c r="AB417" i="4"/>
  <c r="AH415" i="4"/>
  <c r="AB415" i="4"/>
  <c r="AH413" i="4"/>
  <c r="AB413" i="4"/>
  <c r="AH411" i="4"/>
  <c r="AB411" i="4"/>
  <c r="AH409" i="4"/>
  <c r="AB409" i="4"/>
  <c r="AH407" i="4"/>
  <c r="AB407" i="4"/>
  <c r="AA406" i="4"/>
  <c r="AA404" i="4" s="1"/>
  <c r="AA402" i="4" s="1"/>
  <c r="Z406" i="4"/>
  <c r="Z404" i="4" s="1"/>
  <c r="Z402" i="4" s="1"/>
  <c r="Y406" i="4"/>
  <c r="Y404" i="4" s="1"/>
  <c r="Y402" i="4" s="1"/>
  <c r="X406" i="4"/>
  <c r="W406" i="4"/>
  <c r="W404" i="4" s="1"/>
  <c r="W402" i="4" s="1"/>
  <c r="V406" i="4"/>
  <c r="V404" i="4" s="1"/>
  <c r="V402" i="4" s="1"/>
  <c r="U406" i="4"/>
  <c r="U404" i="4" s="1"/>
  <c r="U402" i="4" s="1"/>
  <c r="T406" i="4"/>
  <c r="T404" i="4" s="1"/>
  <c r="T402" i="4" s="1"/>
  <c r="S406" i="4"/>
  <c r="S404" i="4" s="1"/>
  <c r="R406" i="4"/>
  <c r="R404" i="4" s="1"/>
  <c r="R402" i="4" s="1"/>
  <c r="Q406" i="4"/>
  <c r="Q404" i="4" s="1"/>
  <c r="Q402" i="4" s="1"/>
  <c r="P406" i="4"/>
  <c r="P404" i="4" s="1"/>
  <c r="AG405" i="4"/>
  <c r="AG403" i="4" s="1"/>
  <c r="X404" i="4"/>
  <c r="X402" i="4" s="1"/>
  <c r="S402" i="4"/>
  <c r="AH400" i="4"/>
  <c r="AB400" i="4"/>
  <c r="AH398" i="4"/>
  <c r="AB398" i="4"/>
  <c r="AH396" i="4"/>
  <c r="AB396" i="4"/>
  <c r="AA395" i="4"/>
  <c r="AA393" i="4" s="1"/>
  <c r="AA391" i="4" s="1"/>
  <c r="Z395" i="4"/>
  <c r="Z393" i="4" s="1"/>
  <c r="Z391" i="4" s="1"/>
  <c r="Y395" i="4"/>
  <c r="Y393" i="4" s="1"/>
  <c r="Y391" i="4" s="1"/>
  <c r="X395" i="4"/>
  <c r="X393" i="4" s="1"/>
  <c r="X391" i="4" s="1"/>
  <c r="W395" i="4"/>
  <c r="W393" i="4" s="1"/>
  <c r="W391" i="4" s="1"/>
  <c r="W390" i="4" s="1"/>
  <c r="V395" i="4"/>
  <c r="V393" i="4" s="1"/>
  <c r="V391" i="4" s="1"/>
  <c r="U395" i="4"/>
  <c r="U393" i="4" s="1"/>
  <c r="U391" i="4" s="1"/>
  <c r="T395" i="4"/>
  <c r="T393" i="4" s="1"/>
  <c r="T391" i="4" s="1"/>
  <c r="S395" i="4"/>
  <c r="S393" i="4" s="1"/>
  <c r="S391" i="4" s="1"/>
  <c r="R395" i="4"/>
  <c r="R393" i="4" s="1"/>
  <c r="R391" i="4" s="1"/>
  <c r="Q395" i="4"/>
  <c r="P395" i="4"/>
  <c r="P393" i="4" s="1"/>
  <c r="P391" i="4" s="1"/>
  <c r="Q393" i="4"/>
  <c r="Q391" i="4" s="1"/>
  <c r="AH388" i="4"/>
  <c r="AH386" i="4" s="1"/>
  <c r="AB388" i="4"/>
  <c r="R387" i="4"/>
  <c r="AB386" i="4" s="1"/>
  <c r="AH384" i="4"/>
  <c r="AB384" i="4"/>
  <c r="AH382" i="4"/>
  <c r="AB382" i="4"/>
  <c r="AH380" i="4"/>
  <c r="AB380" i="4"/>
  <c r="AA379" i="4"/>
  <c r="Z379" i="4"/>
  <c r="Y379" i="4"/>
  <c r="X379" i="4"/>
  <c r="W379" i="4"/>
  <c r="V379" i="4"/>
  <c r="U379" i="4"/>
  <c r="T379" i="4"/>
  <c r="S379" i="4"/>
  <c r="S357" i="4" s="1"/>
  <c r="S355" i="4" s="1"/>
  <c r="R379" i="4"/>
  <c r="Q379" i="4"/>
  <c r="P379" i="4"/>
  <c r="AH376" i="4"/>
  <c r="AB376" i="4"/>
  <c r="AH374" i="4"/>
  <c r="AB374" i="4"/>
  <c r="AH372" i="4"/>
  <c r="AB372" i="4"/>
  <c r="AH370" i="4"/>
  <c r="AB370" i="4"/>
  <c r="Z369" i="4"/>
  <c r="Y369" i="4"/>
  <c r="X369" i="4"/>
  <c r="W369" i="4"/>
  <c r="V369" i="4"/>
  <c r="U369" i="4"/>
  <c r="T369" i="4"/>
  <c r="S369" i="4"/>
  <c r="R369" i="4"/>
  <c r="Q369" i="4"/>
  <c r="P369" i="4"/>
  <c r="AG368" i="4"/>
  <c r="AH366" i="4"/>
  <c r="AB366" i="4"/>
  <c r="AH364" i="4"/>
  <c r="AB364" i="4"/>
  <c r="AH362" i="4"/>
  <c r="AB362" i="4"/>
  <c r="AH360" i="4"/>
  <c r="AB360" i="4"/>
  <c r="AA359" i="4"/>
  <c r="AA357" i="4" s="1"/>
  <c r="AA355" i="4" s="1"/>
  <c r="Z359" i="4"/>
  <c r="Y359" i="4"/>
  <c r="X359" i="4"/>
  <c r="W359" i="4"/>
  <c r="V359" i="4"/>
  <c r="U359" i="4"/>
  <c r="T359" i="4"/>
  <c r="S359" i="4"/>
  <c r="R359" i="4"/>
  <c r="Q359" i="4"/>
  <c r="P359" i="4"/>
  <c r="AG358" i="4"/>
  <c r="AH353" i="4"/>
  <c r="AH351" i="4" s="1"/>
  <c r="AB353" i="4"/>
  <c r="R352" i="4"/>
  <c r="AB351" i="4" s="1"/>
  <c r="AH349" i="4"/>
  <c r="AB349" i="4"/>
  <c r="AH347" i="4"/>
  <c r="AB347" i="4"/>
  <c r="AH345" i="4"/>
  <c r="AB345" i="4"/>
  <c r="AA344" i="4"/>
  <c r="AA342" i="4" s="1"/>
  <c r="AA340" i="4" s="1"/>
  <c r="Z344" i="4"/>
  <c r="Z342" i="4" s="1"/>
  <c r="Z340" i="4" s="1"/>
  <c r="Y344" i="4"/>
  <c r="Y342" i="4" s="1"/>
  <c r="Y340" i="4" s="1"/>
  <c r="X344" i="4"/>
  <c r="X342" i="4" s="1"/>
  <c r="X340" i="4" s="1"/>
  <c r="W344" i="4"/>
  <c r="W342" i="4" s="1"/>
  <c r="W340" i="4" s="1"/>
  <c r="V344" i="4"/>
  <c r="V342" i="4" s="1"/>
  <c r="V340" i="4" s="1"/>
  <c r="U344" i="4"/>
  <c r="U342" i="4" s="1"/>
  <c r="U340" i="4" s="1"/>
  <c r="T344" i="4"/>
  <c r="T342" i="4" s="1"/>
  <c r="T340" i="4" s="1"/>
  <c r="S344" i="4"/>
  <c r="S342" i="4" s="1"/>
  <c r="S340" i="4" s="1"/>
  <c r="R344" i="4"/>
  <c r="Q344" i="4"/>
  <c r="Q342" i="4" s="1"/>
  <c r="Q340" i="4" s="1"/>
  <c r="P344" i="4"/>
  <c r="AH338" i="4"/>
  <c r="AH336" i="4" s="1"/>
  <c r="AB338" i="4"/>
  <c r="R337" i="4"/>
  <c r="AH334" i="4"/>
  <c r="AB334" i="4"/>
  <c r="AH332" i="4"/>
  <c r="AB332" i="4"/>
  <c r="AH330" i="4"/>
  <c r="AB330" i="4"/>
  <c r="AH328" i="4"/>
  <c r="AB328" i="4"/>
  <c r="AH326" i="4"/>
  <c r="AB326" i="4"/>
  <c r="AH324" i="4"/>
  <c r="AB324" i="4"/>
  <c r="AA323" i="4"/>
  <c r="Z323" i="4"/>
  <c r="Y323" i="4"/>
  <c r="X323" i="4"/>
  <c r="W323" i="4"/>
  <c r="V323" i="4"/>
  <c r="U323" i="4"/>
  <c r="T323" i="4"/>
  <c r="S323" i="4"/>
  <c r="R323" i="4"/>
  <c r="Q323" i="4"/>
  <c r="P323" i="4"/>
  <c r="AG322" i="4"/>
  <c r="AA322" i="4"/>
  <c r="Z322" i="4"/>
  <c r="Y322" i="4"/>
  <c r="X322" i="4"/>
  <c r="W322" i="4"/>
  <c r="V322" i="4"/>
  <c r="U322" i="4"/>
  <c r="T322" i="4"/>
  <c r="S322" i="4"/>
  <c r="R322" i="4"/>
  <c r="Q322" i="4"/>
  <c r="P322" i="4"/>
  <c r="Y321" i="4"/>
  <c r="Y319" i="4" s="1"/>
  <c r="V321" i="4"/>
  <c r="V319" i="4" s="1"/>
  <c r="U321" i="4"/>
  <c r="U319" i="4" s="1"/>
  <c r="Q321" i="4"/>
  <c r="AA319" i="4"/>
  <c r="Z319" i="4"/>
  <c r="X319" i="4"/>
  <c r="W319" i="4"/>
  <c r="T319" i="4"/>
  <c r="S319" i="4"/>
  <c r="R319" i="4"/>
  <c r="P319" i="4"/>
  <c r="AH316" i="4"/>
  <c r="AB316" i="4"/>
  <c r="AH314" i="4"/>
  <c r="AB314" i="4"/>
  <c r="AH312" i="4"/>
  <c r="AH310" i="4" s="1"/>
  <c r="AB312" i="4"/>
  <c r="AA311" i="4"/>
  <c r="Z311" i="4"/>
  <c r="Y311" i="4"/>
  <c r="X311" i="4"/>
  <c r="W311" i="4"/>
  <c r="V311" i="4"/>
  <c r="U311" i="4"/>
  <c r="T311" i="4"/>
  <c r="S311" i="4"/>
  <c r="R311" i="4"/>
  <c r="Q311" i="4"/>
  <c r="P311" i="4"/>
  <c r="AA310" i="4"/>
  <c r="Z310" i="4"/>
  <c r="Y310" i="4"/>
  <c r="X310" i="4"/>
  <c r="W310" i="4"/>
  <c r="V310" i="4"/>
  <c r="U310" i="4"/>
  <c r="T310" i="4"/>
  <c r="S310" i="4"/>
  <c r="R310" i="4"/>
  <c r="Q310" i="4"/>
  <c r="P310" i="4"/>
  <c r="AH308" i="4"/>
  <c r="AB308" i="4"/>
  <c r="AH306" i="4"/>
  <c r="AB306" i="4"/>
  <c r="AH304" i="4"/>
  <c r="AB304" i="4"/>
  <c r="AH302" i="4"/>
  <c r="AB302" i="4"/>
  <c r="AA301" i="4"/>
  <c r="Z301" i="4"/>
  <c r="Y301" i="4"/>
  <c r="X301" i="4"/>
  <c r="W301" i="4"/>
  <c r="V301" i="4"/>
  <c r="U301" i="4"/>
  <c r="T301" i="4"/>
  <c r="S301" i="4"/>
  <c r="R301" i="4"/>
  <c r="Q301" i="4"/>
  <c r="P301" i="4"/>
  <c r="AG300" i="4"/>
  <c r="AA300" i="4"/>
  <c r="Z300" i="4"/>
  <c r="Y300" i="4"/>
  <c r="X300" i="4"/>
  <c r="W300" i="4"/>
  <c r="V300" i="4"/>
  <c r="U300" i="4"/>
  <c r="T300" i="4"/>
  <c r="S300" i="4"/>
  <c r="R300" i="4"/>
  <c r="Q300" i="4"/>
  <c r="P300" i="4"/>
  <c r="AH294" i="4"/>
  <c r="AB294" i="4"/>
  <c r="AH292" i="4"/>
  <c r="AB292" i="4"/>
  <c r="AH290" i="4"/>
  <c r="AB290" i="4"/>
  <c r="AA289" i="4"/>
  <c r="AA287" i="4" s="1"/>
  <c r="AA285" i="4" s="1"/>
  <c r="AA284" i="4" s="1"/>
  <c r="Z289" i="4"/>
  <c r="Y289" i="4"/>
  <c r="Y287" i="4" s="1"/>
  <c r="Y285" i="4" s="1"/>
  <c r="Y284" i="4" s="1"/>
  <c r="X289" i="4"/>
  <c r="X287" i="4" s="1"/>
  <c r="X285" i="4" s="1"/>
  <c r="X284" i="4" s="1"/>
  <c r="W289" i="4"/>
  <c r="W287" i="4" s="1"/>
  <c r="W285" i="4" s="1"/>
  <c r="W284" i="4" s="1"/>
  <c r="V289" i="4"/>
  <c r="V287" i="4" s="1"/>
  <c r="V285" i="4" s="1"/>
  <c r="V284" i="4" s="1"/>
  <c r="U289" i="4"/>
  <c r="U287" i="4" s="1"/>
  <c r="U285" i="4" s="1"/>
  <c r="U284" i="4" s="1"/>
  <c r="T289" i="4"/>
  <c r="T287" i="4" s="1"/>
  <c r="T285" i="4" s="1"/>
  <c r="T284" i="4" s="1"/>
  <c r="S289" i="4"/>
  <c r="S287" i="4" s="1"/>
  <c r="S285" i="4" s="1"/>
  <c r="S284" i="4" s="1"/>
  <c r="R289" i="4"/>
  <c r="Q289" i="4"/>
  <c r="Q287" i="4" s="1"/>
  <c r="Q285" i="4" s="1"/>
  <c r="Q284" i="4" s="1"/>
  <c r="P289" i="4"/>
  <c r="Z287" i="4"/>
  <c r="Z285" i="4" s="1"/>
  <c r="Z284" i="4" s="1"/>
  <c r="R287" i="4"/>
  <c r="R285" i="4" s="1"/>
  <c r="R284" i="4" s="1"/>
  <c r="AH282" i="4"/>
  <c r="AB282" i="4"/>
  <c r="AH280" i="4"/>
  <c r="AH278" i="4" s="1"/>
  <c r="AB280" i="4"/>
  <c r="AA279" i="4"/>
  <c r="Z279" i="4"/>
  <c r="Y279" i="4"/>
  <c r="Y263" i="4" s="1"/>
  <c r="Y261" i="4" s="1"/>
  <c r="X279" i="4"/>
  <c r="W279" i="4"/>
  <c r="V279" i="4"/>
  <c r="U279" i="4"/>
  <c r="T279" i="4"/>
  <c r="S279" i="4"/>
  <c r="R279" i="4"/>
  <c r="Q279" i="4"/>
  <c r="P279" i="4"/>
  <c r="AH276" i="4"/>
  <c r="AB276" i="4"/>
  <c r="AH274" i="4"/>
  <c r="AB274" i="4"/>
  <c r="AH272" i="4"/>
  <c r="AB272" i="4"/>
  <c r="AH270" i="4"/>
  <c r="AB270" i="4"/>
  <c r="AH268" i="4"/>
  <c r="AB268" i="4"/>
  <c r="AH266" i="4"/>
  <c r="AB266" i="4"/>
  <c r="AA265" i="4"/>
  <c r="Z265" i="4"/>
  <c r="Y265" i="4"/>
  <c r="X265" i="4"/>
  <c r="W265" i="4"/>
  <c r="V265" i="4"/>
  <c r="U265" i="4"/>
  <c r="T265" i="4"/>
  <c r="S265" i="4"/>
  <c r="R265" i="4"/>
  <c r="Q265" i="4"/>
  <c r="P265" i="4"/>
  <c r="AG264" i="4"/>
  <c r="AH259" i="4"/>
  <c r="AH257" i="4" s="1"/>
  <c r="AB259" i="4"/>
  <c r="R258" i="4"/>
  <c r="AB257" i="4" s="1"/>
  <c r="AH255" i="4"/>
  <c r="AB255" i="4"/>
  <c r="AH253" i="4"/>
  <c r="AB253" i="4"/>
  <c r="AA252" i="4"/>
  <c r="Z252" i="4"/>
  <c r="Y252" i="4"/>
  <c r="X252" i="4"/>
  <c r="W252" i="4"/>
  <c r="V252" i="4"/>
  <c r="U252" i="4"/>
  <c r="T252" i="4"/>
  <c r="S252" i="4"/>
  <c r="R252" i="4"/>
  <c r="Q252" i="4"/>
  <c r="P252" i="4"/>
  <c r="AG251" i="4"/>
  <c r="AH249" i="4"/>
  <c r="AB249" i="4"/>
  <c r="AH247" i="4"/>
  <c r="AB247" i="4"/>
  <c r="AH245" i="4"/>
  <c r="AB245" i="4"/>
  <c r="AH243" i="4"/>
  <c r="AB243" i="4"/>
  <c r="AH241" i="4"/>
  <c r="AB241" i="4"/>
  <c r="AH239" i="4"/>
  <c r="AB239" i="4"/>
  <c r="AA238" i="4"/>
  <c r="Z238" i="4"/>
  <c r="Y238" i="4"/>
  <c r="X238" i="4"/>
  <c r="W238" i="4"/>
  <c r="V238" i="4"/>
  <c r="U238" i="4"/>
  <c r="T238" i="4"/>
  <c r="S238" i="4"/>
  <c r="R238" i="4"/>
  <c r="Q238" i="4"/>
  <c r="P238" i="4"/>
  <c r="AG237" i="4"/>
  <c r="AH235" i="4"/>
  <c r="AB235" i="4"/>
  <c r="AH233" i="4"/>
  <c r="AB233" i="4"/>
  <c r="AH231" i="4"/>
  <c r="AB231" i="4"/>
  <c r="AH229" i="4"/>
  <c r="AB229" i="4"/>
  <c r="AH227" i="4"/>
  <c r="AB227" i="4"/>
  <c r="AA226" i="4"/>
  <c r="Z226" i="4"/>
  <c r="Y226" i="4"/>
  <c r="X226" i="4"/>
  <c r="W226" i="4"/>
  <c r="V226" i="4"/>
  <c r="U226" i="4"/>
  <c r="T226" i="4"/>
  <c r="S226" i="4"/>
  <c r="R226" i="4"/>
  <c r="Q226" i="4"/>
  <c r="P226" i="4"/>
  <c r="AG225" i="4"/>
  <c r="AH223" i="4"/>
  <c r="AB223" i="4"/>
  <c r="AH221" i="4"/>
  <c r="AB221" i="4"/>
  <c r="AA220" i="4"/>
  <c r="Z220" i="4"/>
  <c r="Y220" i="4"/>
  <c r="X220" i="4"/>
  <c r="W220" i="4"/>
  <c r="V220" i="4"/>
  <c r="U220" i="4"/>
  <c r="T220" i="4"/>
  <c r="S220" i="4"/>
  <c r="R220" i="4"/>
  <c r="Q220" i="4"/>
  <c r="P220" i="4"/>
  <c r="AH217" i="4"/>
  <c r="AB217" i="4"/>
  <c r="AH215" i="4"/>
  <c r="AB215" i="4"/>
  <c r="AH213" i="4"/>
  <c r="AB213" i="4"/>
  <c r="AH211" i="4"/>
  <c r="AB211" i="4"/>
  <c r="AH209" i="4"/>
  <c r="AH205" i="4" s="1"/>
  <c r="AB209" i="4"/>
  <c r="AH207" i="4"/>
  <c r="AB207" i="4"/>
  <c r="AA206" i="4"/>
  <c r="Z206" i="4"/>
  <c r="Y206" i="4"/>
  <c r="X206" i="4"/>
  <c r="W206" i="4"/>
  <c r="V206" i="4"/>
  <c r="U206" i="4"/>
  <c r="T206" i="4"/>
  <c r="S206" i="4"/>
  <c r="R206" i="4"/>
  <c r="Q206" i="4"/>
  <c r="P206" i="4"/>
  <c r="AG205" i="4"/>
  <c r="AA205" i="4"/>
  <c r="Z205" i="4"/>
  <c r="Y205" i="4"/>
  <c r="X205" i="4"/>
  <c r="W205" i="4"/>
  <c r="V205" i="4"/>
  <c r="U205" i="4"/>
  <c r="T205" i="4"/>
  <c r="S205" i="4"/>
  <c r="R205" i="4"/>
  <c r="Q205" i="4"/>
  <c r="P205" i="4"/>
  <c r="AH203" i="4"/>
  <c r="AB203" i="4"/>
  <c r="AH201" i="4"/>
  <c r="AH193" i="4" s="1"/>
  <c r="AB201" i="4"/>
  <c r="AH199" i="4"/>
  <c r="AB199" i="4"/>
  <c r="AH197" i="4"/>
  <c r="AB197" i="4"/>
  <c r="AH195" i="4"/>
  <c r="AB195" i="4"/>
  <c r="AA194" i="4"/>
  <c r="Z194" i="4"/>
  <c r="Y194" i="4"/>
  <c r="X194" i="4"/>
  <c r="W194" i="4"/>
  <c r="V194" i="4"/>
  <c r="U194" i="4"/>
  <c r="T194" i="4"/>
  <c r="S194" i="4"/>
  <c r="R194" i="4"/>
  <c r="Q194" i="4"/>
  <c r="P194" i="4"/>
  <c r="AG193" i="4"/>
  <c r="AH191" i="4"/>
  <c r="AB191" i="4"/>
  <c r="AH189" i="4"/>
  <c r="AB189" i="4"/>
  <c r="AH187" i="4"/>
  <c r="AB187" i="4"/>
  <c r="AH185" i="4"/>
  <c r="AH183" i="4" s="1"/>
  <c r="AB185" i="4"/>
  <c r="AA184" i="4"/>
  <c r="Z184" i="4"/>
  <c r="Y184" i="4"/>
  <c r="X184" i="4"/>
  <c r="W184" i="4"/>
  <c r="V184" i="4"/>
  <c r="U184" i="4"/>
  <c r="T184" i="4"/>
  <c r="S184" i="4"/>
  <c r="R184" i="4"/>
  <c r="Q184" i="4"/>
  <c r="P184" i="4"/>
  <c r="AH181" i="4"/>
  <c r="AB181" i="4"/>
  <c r="AH179" i="4"/>
  <c r="AB179" i="4"/>
  <c r="AH177" i="4"/>
  <c r="AB177" i="4"/>
  <c r="AH175" i="4"/>
  <c r="AH173" i="4" s="1"/>
  <c r="AB175" i="4"/>
  <c r="AA174" i="4"/>
  <c r="Z174" i="4"/>
  <c r="Y174" i="4"/>
  <c r="X174" i="4"/>
  <c r="W174" i="4"/>
  <c r="V174" i="4"/>
  <c r="U174" i="4"/>
  <c r="T174" i="4"/>
  <c r="S174" i="4"/>
  <c r="R174" i="4"/>
  <c r="Q174" i="4"/>
  <c r="P174" i="4"/>
  <c r="AG173" i="4"/>
  <c r="AH171" i="4"/>
  <c r="AB171" i="4"/>
  <c r="AH169" i="4"/>
  <c r="AB169" i="4"/>
  <c r="AA168" i="4"/>
  <c r="Z168" i="4"/>
  <c r="Y168" i="4"/>
  <c r="X168" i="4"/>
  <c r="W168" i="4"/>
  <c r="V168" i="4"/>
  <c r="U168" i="4"/>
  <c r="T168" i="4"/>
  <c r="S168" i="4"/>
  <c r="R168" i="4"/>
  <c r="Q168" i="4"/>
  <c r="P168" i="4"/>
  <c r="AG167" i="4"/>
  <c r="W167" i="4"/>
  <c r="T167" i="4"/>
  <c r="AH165" i="4"/>
  <c r="AB165" i="4"/>
  <c r="AH163" i="4"/>
  <c r="AB163" i="4"/>
  <c r="AH161" i="4"/>
  <c r="AB161" i="4"/>
  <c r="AH159" i="4"/>
  <c r="AB159" i="4"/>
  <c r="AH157" i="4"/>
  <c r="AB157" i="4"/>
  <c r="AA156" i="4"/>
  <c r="Z156" i="4"/>
  <c r="Y156" i="4"/>
  <c r="X156" i="4"/>
  <c r="W156" i="4"/>
  <c r="V156" i="4"/>
  <c r="U156" i="4"/>
  <c r="T156" i="4"/>
  <c r="S156" i="4"/>
  <c r="R156" i="4"/>
  <c r="Q156" i="4"/>
  <c r="P156" i="4"/>
  <c r="AG155" i="4"/>
  <c r="AH153" i="4"/>
  <c r="AH151" i="4" s="1"/>
  <c r="AB153" i="4"/>
  <c r="AA152" i="4"/>
  <c r="Z152" i="4"/>
  <c r="Y152" i="4"/>
  <c r="X152" i="4"/>
  <c r="W152" i="4"/>
  <c r="V152" i="4"/>
  <c r="U152" i="4"/>
  <c r="T152" i="4"/>
  <c r="S152" i="4"/>
  <c r="R152" i="4"/>
  <c r="Q152" i="4"/>
  <c r="P152" i="4"/>
  <c r="AH149" i="4"/>
  <c r="AH147" i="4" s="1"/>
  <c r="AB149" i="4"/>
  <c r="AA148" i="4"/>
  <c r="Z148" i="4"/>
  <c r="Y148" i="4"/>
  <c r="X148" i="4"/>
  <c r="W148" i="4"/>
  <c r="V148" i="4"/>
  <c r="U148" i="4"/>
  <c r="T148" i="4"/>
  <c r="S148" i="4"/>
  <c r="R148" i="4"/>
  <c r="Q148" i="4"/>
  <c r="P148" i="4"/>
  <c r="AH145" i="4"/>
  <c r="AB145" i="4"/>
  <c r="AH143" i="4"/>
  <c r="AB143" i="4"/>
  <c r="AA142" i="4"/>
  <c r="Z142" i="4"/>
  <c r="Y142" i="4"/>
  <c r="X142" i="4"/>
  <c r="W142" i="4"/>
  <c r="V142" i="4"/>
  <c r="U142" i="4"/>
  <c r="T142" i="4"/>
  <c r="S142" i="4"/>
  <c r="R142" i="4"/>
  <c r="Q142" i="4"/>
  <c r="P142" i="4"/>
  <c r="AH135" i="4"/>
  <c r="AB135" i="4"/>
  <c r="AA134" i="4"/>
  <c r="Z134" i="4"/>
  <c r="Y134" i="4"/>
  <c r="X134" i="4"/>
  <c r="W134" i="4"/>
  <c r="V134" i="4"/>
  <c r="U134" i="4"/>
  <c r="T134" i="4"/>
  <c r="S134" i="4"/>
  <c r="R134" i="4"/>
  <c r="Q134" i="4"/>
  <c r="P134" i="4"/>
  <c r="AH133" i="4"/>
  <c r="AH131" i="4"/>
  <c r="AB131" i="4"/>
  <c r="AH129" i="4"/>
  <c r="AB129" i="4"/>
  <c r="AH127" i="4"/>
  <c r="AB127" i="4"/>
  <c r="AH125" i="4"/>
  <c r="AB125" i="4"/>
  <c r="AA124" i="4"/>
  <c r="Z124" i="4"/>
  <c r="Y124" i="4"/>
  <c r="X124" i="4"/>
  <c r="W124" i="4"/>
  <c r="V124" i="4"/>
  <c r="U124" i="4"/>
  <c r="T124" i="4"/>
  <c r="S124" i="4"/>
  <c r="R124" i="4"/>
  <c r="Q124" i="4"/>
  <c r="P124" i="4"/>
  <c r="AG123" i="4"/>
  <c r="U122" i="4"/>
  <c r="U120" i="4" s="1"/>
  <c r="AH118" i="4"/>
  <c r="AB118" i="4"/>
  <c r="AH116" i="4"/>
  <c r="AB116" i="4"/>
  <c r="AH114" i="4"/>
  <c r="AB114" i="4"/>
  <c r="AA113" i="4"/>
  <c r="AA111" i="4" s="1"/>
  <c r="AA109" i="4" s="1"/>
  <c r="Z113" i="4"/>
  <c r="Z111" i="4" s="1"/>
  <c r="Z109" i="4" s="1"/>
  <c r="Y113" i="4"/>
  <c r="X113" i="4"/>
  <c r="X111" i="4" s="1"/>
  <c r="X109" i="4" s="1"/>
  <c r="W113" i="4"/>
  <c r="V113" i="4"/>
  <c r="V111" i="4" s="1"/>
  <c r="V109" i="4" s="1"/>
  <c r="U113" i="4"/>
  <c r="U111" i="4" s="1"/>
  <c r="U109" i="4" s="1"/>
  <c r="T113" i="4"/>
  <c r="T111" i="4" s="1"/>
  <c r="T109" i="4" s="1"/>
  <c r="S113" i="4"/>
  <c r="S111" i="4" s="1"/>
  <c r="S109" i="4" s="1"/>
  <c r="R113" i="4"/>
  <c r="R111" i="4" s="1"/>
  <c r="R109" i="4" s="1"/>
  <c r="Q113" i="4"/>
  <c r="Q111" i="4" s="1"/>
  <c r="Q109" i="4" s="1"/>
  <c r="P113" i="4"/>
  <c r="P111" i="4" s="1"/>
  <c r="AG112" i="4"/>
  <c r="Y111" i="4"/>
  <c r="Y109" i="4" s="1"/>
  <c r="W111" i="4"/>
  <c r="W109" i="4" s="1"/>
  <c r="AH107" i="4"/>
  <c r="AB107" i="4"/>
  <c r="AH105" i="4"/>
  <c r="AB105" i="4"/>
  <c r="AH103" i="4"/>
  <c r="AB103" i="4"/>
  <c r="AH101" i="4"/>
  <c r="AB101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AG99" i="4"/>
  <c r="AH97" i="4"/>
  <c r="AB97" i="4"/>
  <c r="AH95" i="4"/>
  <c r="AB95" i="4"/>
  <c r="AH93" i="4"/>
  <c r="AB93" i="4"/>
  <c r="AH91" i="4"/>
  <c r="AB91" i="4"/>
  <c r="AA90" i="4"/>
  <c r="Z90" i="4"/>
  <c r="Y90" i="4"/>
  <c r="X90" i="4"/>
  <c r="W90" i="4"/>
  <c r="V90" i="4"/>
  <c r="U90" i="4"/>
  <c r="T90" i="4"/>
  <c r="S90" i="4"/>
  <c r="R90" i="4"/>
  <c r="Q90" i="4"/>
  <c r="P90" i="4"/>
  <c r="AG89" i="4"/>
  <c r="AH87" i="4"/>
  <c r="AB87" i="4"/>
  <c r="AH85" i="4"/>
  <c r="AB85" i="4"/>
  <c r="AH83" i="4"/>
  <c r="AB83" i="4"/>
  <c r="AH81" i="4"/>
  <c r="AH79" i="4" s="1"/>
  <c r="AB81" i="4"/>
  <c r="AA80" i="4"/>
  <c r="Z80" i="4"/>
  <c r="Y80" i="4"/>
  <c r="X80" i="4"/>
  <c r="W80" i="4"/>
  <c r="V80" i="4"/>
  <c r="U80" i="4"/>
  <c r="T80" i="4"/>
  <c r="S80" i="4"/>
  <c r="R80" i="4"/>
  <c r="Q80" i="4"/>
  <c r="P80" i="4"/>
  <c r="AG79" i="4"/>
  <c r="AH77" i="4"/>
  <c r="AB77" i="4"/>
  <c r="AH75" i="4"/>
  <c r="AB75" i="4"/>
  <c r="AA74" i="4"/>
  <c r="Z74" i="4"/>
  <c r="Y74" i="4"/>
  <c r="X74" i="4"/>
  <c r="W74" i="4"/>
  <c r="V74" i="4"/>
  <c r="U74" i="4"/>
  <c r="T74" i="4"/>
  <c r="S74" i="4"/>
  <c r="R74" i="4"/>
  <c r="Q74" i="4"/>
  <c r="P74" i="4"/>
  <c r="AH71" i="4"/>
  <c r="AB71" i="4"/>
  <c r="AH69" i="4"/>
  <c r="AB69" i="4"/>
  <c r="AA68" i="4"/>
  <c r="Z68" i="4"/>
  <c r="Y68" i="4"/>
  <c r="X68" i="4"/>
  <c r="W68" i="4"/>
  <c r="V68" i="4"/>
  <c r="U68" i="4"/>
  <c r="T68" i="4"/>
  <c r="S68" i="4"/>
  <c r="R68" i="4"/>
  <c r="Q68" i="4"/>
  <c r="P68" i="4"/>
  <c r="AG67" i="4"/>
  <c r="AH65" i="4"/>
  <c r="AB65" i="4"/>
  <c r="AH63" i="4"/>
  <c r="AB63" i="4"/>
  <c r="AH61" i="4"/>
  <c r="AB61" i="4"/>
  <c r="AH59" i="4"/>
  <c r="AB59" i="4"/>
  <c r="AH57" i="4"/>
  <c r="AB57" i="4"/>
  <c r="AH55" i="4"/>
  <c r="AB55" i="4"/>
  <c r="AH53" i="4"/>
  <c r="AB53" i="4"/>
  <c r="AA52" i="4"/>
  <c r="Z52" i="4"/>
  <c r="Y52" i="4"/>
  <c r="X52" i="4"/>
  <c r="W52" i="4"/>
  <c r="V52" i="4"/>
  <c r="U52" i="4"/>
  <c r="T52" i="4"/>
  <c r="S52" i="4"/>
  <c r="R52" i="4"/>
  <c r="Q52" i="4"/>
  <c r="P52" i="4"/>
  <c r="AG51" i="4"/>
  <c r="AH49" i="4"/>
  <c r="AB49" i="4"/>
  <c r="AH47" i="4"/>
  <c r="AB47" i="4"/>
  <c r="AH45" i="4"/>
  <c r="AH43" i="4" s="1"/>
  <c r="AB45" i="4"/>
  <c r="AA44" i="4"/>
  <c r="Z44" i="4"/>
  <c r="Y44" i="4"/>
  <c r="X44" i="4"/>
  <c r="W44" i="4"/>
  <c r="V44" i="4"/>
  <c r="U44" i="4"/>
  <c r="T44" i="4"/>
  <c r="S44" i="4"/>
  <c r="R44" i="4"/>
  <c r="Q44" i="4"/>
  <c r="P44" i="4"/>
  <c r="AH41" i="4"/>
  <c r="AB41" i="4"/>
  <c r="AH39" i="4"/>
  <c r="AB39" i="4"/>
  <c r="AH37" i="4"/>
  <c r="AB37" i="4"/>
  <c r="AH35" i="4"/>
  <c r="AB35" i="4"/>
  <c r="AH33" i="4"/>
  <c r="AB33" i="4"/>
  <c r="AA32" i="4"/>
  <c r="Z32" i="4"/>
  <c r="Y32" i="4"/>
  <c r="X32" i="4"/>
  <c r="W32" i="4"/>
  <c r="V32" i="4"/>
  <c r="U32" i="4"/>
  <c r="T32" i="4"/>
  <c r="S32" i="4"/>
  <c r="R32" i="4"/>
  <c r="Q32" i="4"/>
  <c r="P32" i="4"/>
  <c r="AG31" i="4"/>
  <c r="AH25" i="4"/>
  <c r="AB25" i="4"/>
  <c r="AH23" i="4"/>
  <c r="AB23" i="4"/>
  <c r="AH21" i="4"/>
  <c r="AB21" i="4"/>
  <c r="AH19" i="4"/>
  <c r="AB19" i="4"/>
  <c r="AA18" i="4"/>
  <c r="Z18" i="4"/>
  <c r="Y18" i="4"/>
  <c r="X18" i="4"/>
  <c r="W18" i="4"/>
  <c r="V18" i="4"/>
  <c r="U18" i="4"/>
  <c r="T18" i="4"/>
  <c r="S18" i="4"/>
  <c r="R18" i="4"/>
  <c r="Q18" i="4"/>
  <c r="P18" i="4"/>
  <c r="AG17" i="4"/>
  <c r="AH15" i="4"/>
  <c r="AB15" i="4"/>
  <c r="AH13" i="4"/>
  <c r="AB13" i="4"/>
  <c r="AA12" i="4"/>
  <c r="Z12" i="4"/>
  <c r="Z10" i="4" s="1"/>
  <c r="Z8" i="4" s="1"/>
  <c r="Z7" i="4" s="1"/>
  <c r="Y12" i="4"/>
  <c r="Y10" i="4" s="1"/>
  <c r="Y8" i="4" s="1"/>
  <c r="Y7" i="4" s="1"/>
  <c r="X12" i="4"/>
  <c r="W12" i="4"/>
  <c r="V12" i="4"/>
  <c r="U12" i="4"/>
  <c r="T12" i="4"/>
  <c r="S12" i="4"/>
  <c r="R12" i="4"/>
  <c r="R10" i="4" s="1"/>
  <c r="R8" i="4" s="1"/>
  <c r="R7" i="4" s="1"/>
  <c r="Q12" i="4"/>
  <c r="P12" i="4"/>
  <c r="AG11" i="4"/>
  <c r="AB1" i="4"/>
  <c r="AH1" i="4" s="1"/>
  <c r="D5" i="3"/>
  <c r="D4" i="3" s="1"/>
  <c r="AH609" i="4" l="1"/>
  <c r="AA708" i="4"/>
  <c r="AA706" i="4" s="1"/>
  <c r="AH436" i="4"/>
  <c r="AH434" i="4" s="1"/>
  <c r="AH433" i="4" s="1"/>
  <c r="V10" i="4"/>
  <c r="V8" i="4" s="1"/>
  <c r="V7" i="4" s="1"/>
  <c r="U10" i="4"/>
  <c r="U8" i="4" s="1"/>
  <c r="U7" i="4" s="1"/>
  <c r="Y357" i="4"/>
  <c r="Y355" i="4" s="1"/>
  <c r="AH51" i="4"/>
  <c r="AH506" i="4"/>
  <c r="R633" i="4"/>
  <c r="R631" i="4" s="1"/>
  <c r="X299" i="4"/>
  <c r="X297" i="4" s="1"/>
  <c r="AH288" i="4"/>
  <c r="AH286" i="4" s="1"/>
  <c r="AH285" i="4" s="1"/>
  <c r="AH284" i="4" s="1"/>
  <c r="AH141" i="4"/>
  <c r="AH596" i="4"/>
  <c r="D19" i="3"/>
  <c r="AB540" i="4"/>
  <c r="V661" i="4"/>
  <c r="V659" i="4" s="1"/>
  <c r="AH343" i="4"/>
  <c r="AH475" i="4"/>
  <c r="Q10" i="4"/>
  <c r="Q8" i="4" s="1"/>
  <c r="Q7" i="4" s="1"/>
  <c r="Y30" i="4"/>
  <c r="Y28" i="4" s="1"/>
  <c r="Q122" i="4"/>
  <c r="Q120" i="4" s="1"/>
  <c r="Z299" i="4"/>
  <c r="Z297" i="4" s="1"/>
  <c r="AH368" i="4"/>
  <c r="AB536" i="4"/>
  <c r="AB548" i="4"/>
  <c r="AB558" i="4"/>
  <c r="AB590" i="4"/>
  <c r="U608" i="4"/>
  <c r="U606" i="4" s="1"/>
  <c r="R708" i="4"/>
  <c r="R706" i="4" s="1"/>
  <c r="R658" i="4" s="1"/>
  <c r="V708" i="4"/>
  <c r="V706" i="4" s="1"/>
  <c r="Z708" i="4"/>
  <c r="Z706" i="4" s="1"/>
  <c r="Z658" i="4" s="1"/>
  <c r="AH167" i="4"/>
  <c r="AH225" i="4"/>
  <c r="AH251" i="4"/>
  <c r="AH483" i="4"/>
  <c r="W505" i="4"/>
  <c r="W503" i="4" s="1"/>
  <c r="AH562" i="4"/>
  <c r="AH674" i="4"/>
  <c r="U491" i="4"/>
  <c r="U489" i="4" s="1"/>
  <c r="AH17" i="4"/>
  <c r="W122" i="4"/>
  <c r="W120" i="4" s="1"/>
  <c r="AB183" i="4"/>
  <c r="Q263" i="4"/>
  <c r="Q261" i="4" s="1"/>
  <c r="U263" i="4"/>
  <c r="U261" i="4" s="1"/>
  <c r="R298" i="4"/>
  <c r="V298" i="4"/>
  <c r="Z298" i="4"/>
  <c r="U299" i="4"/>
  <c r="U297" i="4" s="1"/>
  <c r="AH405" i="4"/>
  <c r="AH403" i="4" s="1"/>
  <c r="AH402" i="4" s="1"/>
  <c r="W491" i="4"/>
  <c r="W489" i="4" s="1"/>
  <c r="X708" i="4"/>
  <c r="X706" i="4" s="1"/>
  <c r="Y390" i="4"/>
  <c r="P10" i="4"/>
  <c r="P8" i="4" s="1"/>
  <c r="T10" i="4"/>
  <c r="T8" i="4" s="1"/>
  <c r="T7" i="4" s="1"/>
  <c r="X10" i="4"/>
  <c r="X8" i="4" s="1"/>
  <c r="X7" i="4" s="1"/>
  <c r="AH89" i="4"/>
  <c r="Y122" i="4"/>
  <c r="Y120" i="4" s="1"/>
  <c r="Y27" i="4" s="1"/>
  <c r="AH155" i="4"/>
  <c r="AB173" i="4"/>
  <c r="W263" i="4"/>
  <c r="W261" i="4" s="1"/>
  <c r="Y299" i="4"/>
  <c r="Y297" i="4" s="1"/>
  <c r="Y296" i="4" s="1"/>
  <c r="AH300" i="4"/>
  <c r="Q298" i="4"/>
  <c r="U298" i="4"/>
  <c r="Y298" i="4"/>
  <c r="T299" i="4"/>
  <c r="T297" i="4" s="1"/>
  <c r="AH358" i="4"/>
  <c r="W357" i="4"/>
  <c r="W355" i="4" s="1"/>
  <c r="AB378" i="4"/>
  <c r="T357" i="4"/>
  <c r="T355" i="4" s="1"/>
  <c r="AB582" i="4"/>
  <c r="T633" i="4"/>
  <c r="T631" i="4" s="1"/>
  <c r="AH11" i="4"/>
  <c r="AH9" i="4" s="1"/>
  <c r="AH8" i="4" s="1"/>
  <c r="AH7" i="4" s="1"/>
  <c r="S10" i="4"/>
  <c r="S8" i="4" s="1"/>
  <c r="S7" i="4" s="1"/>
  <c r="W10" i="4"/>
  <c r="W8" i="4" s="1"/>
  <c r="W7" i="4" s="1"/>
  <c r="AA10" i="4"/>
  <c r="AA8" i="4" s="1"/>
  <c r="AA7" i="4" s="1"/>
  <c r="AH67" i="4"/>
  <c r="AH73" i="4"/>
  <c r="S30" i="4"/>
  <c r="S28" i="4" s="1"/>
  <c r="W30" i="4"/>
  <c r="W28" i="4" s="1"/>
  <c r="AA30" i="4"/>
  <c r="AA28" i="4" s="1"/>
  <c r="AB99" i="4"/>
  <c r="AH99" i="4"/>
  <c r="AH112" i="4"/>
  <c r="AH110" i="4" s="1"/>
  <c r="AH109" i="4" s="1"/>
  <c r="AA122" i="4"/>
  <c r="AA120" i="4" s="1"/>
  <c r="P140" i="4"/>
  <c r="T140" i="4"/>
  <c r="T138" i="4" s="1"/>
  <c r="AB147" i="4"/>
  <c r="W140" i="4"/>
  <c r="W138" i="4" s="1"/>
  <c r="W137" i="4" s="1"/>
  <c r="AA140" i="4"/>
  <c r="AA138" i="4" s="1"/>
  <c r="AB155" i="4"/>
  <c r="AB167" i="4"/>
  <c r="AH219" i="4"/>
  <c r="AH237" i="4"/>
  <c r="S298" i="4"/>
  <c r="W298" i="4"/>
  <c r="AA298" i="4"/>
  <c r="R357" i="4"/>
  <c r="R355" i="4" s="1"/>
  <c r="V357" i="4"/>
  <c r="V355" i="4" s="1"/>
  <c r="Z357" i="4"/>
  <c r="Z355" i="4" s="1"/>
  <c r="Z296" i="4" s="1"/>
  <c r="AB368" i="4"/>
  <c r="AH394" i="4"/>
  <c r="AH392" i="4" s="1"/>
  <c r="AH391" i="4" s="1"/>
  <c r="AH422" i="4"/>
  <c r="AH420" i="4" s="1"/>
  <c r="AH419" i="4" s="1"/>
  <c r="U448" i="4"/>
  <c r="U446" i="4" s="1"/>
  <c r="U432" i="4" s="1"/>
  <c r="AH449" i="4"/>
  <c r="Z491" i="4"/>
  <c r="Z489" i="4" s="1"/>
  <c r="AH500" i="4"/>
  <c r="AH496" i="4" s="1"/>
  <c r="AH490" i="4" s="1"/>
  <c r="AH489" i="4" s="1"/>
  <c r="AB554" i="4"/>
  <c r="AB562" i="4"/>
  <c r="AH634" i="4"/>
  <c r="AH640" i="4"/>
  <c r="AH650" i="4"/>
  <c r="AB685" i="4"/>
  <c r="U708" i="4"/>
  <c r="U706" i="4" s="1"/>
  <c r="Y708" i="4"/>
  <c r="Y706" i="4" s="1"/>
  <c r="Y658" i="4" s="1"/>
  <c r="AH709" i="4"/>
  <c r="R30" i="4"/>
  <c r="R28" i="4" s="1"/>
  <c r="V30" i="4"/>
  <c r="V28" i="4" s="1"/>
  <c r="Z30" i="4"/>
  <c r="Z28" i="4" s="1"/>
  <c r="AB51" i="4"/>
  <c r="X122" i="4"/>
  <c r="X120" i="4" s="1"/>
  <c r="AB225" i="4"/>
  <c r="V390" i="4"/>
  <c r="V448" i="4"/>
  <c r="V446" i="4" s="1"/>
  <c r="V432" i="4" s="1"/>
  <c r="Z448" i="4"/>
  <c r="Z446" i="4" s="1"/>
  <c r="Z432" i="4" s="1"/>
  <c r="AB475" i="4"/>
  <c r="AB483" i="4"/>
  <c r="T491" i="4"/>
  <c r="T489" i="4" s="1"/>
  <c r="X491" i="4"/>
  <c r="X489" i="4" s="1"/>
  <c r="U505" i="4"/>
  <c r="U503" i="4" s="1"/>
  <c r="Y505" i="4"/>
  <c r="Y503" i="4" s="1"/>
  <c r="X608" i="4"/>
  <c r="X606" i="4" s="1"/>
  <c r="Q661" i="4"/>
  <c r="Q659" i="4" s="1"/>
  <c r="Q658" i="4" s="1"/>
  <c r="U661" i="4"/>
  <c r="U659" i="4" s="1"/>
  <c r="U658" i="4" s="1"/>
  <c r="AH662" i="4"/>
  <c r="AH668" i="4"/>
  <c r="AB674" i="4"/>
  <c r="AH685" i="4"/>
  <c r="AH683" i="4" s="1"/>
  <c r="AH682" i="4" s="1"/>
  <c r="S708" i="4"/>
  <c r="S706" i="4" s="1"/>
  <c r="W708" i="4"/>
  <c r="W706" i="4" s="1"/>
  <c r="AB9" i="4"/>
  <c r="AB650" i="4"/>
  <c r="AB682" i="4"/>
  <c r="U30" i="4"/>
  <c r="U28" i="4" s="1"/>
  <c r="U27" i="4" s="1"/>
  <c r="R122" i="4"/>
  <c r="R120" i="4" s="1"/>
  <c r="V122" i="4"/>
  <c r="V120" i="4" s="1"/>
  <c r="Z122" i="4"/>
  <c r="Z120" i="4" s="1"/>
  <c r="Z27" i="4" s="1"/>
  <c r="Q140" i="4"/>
  <c r="Q138" i="4" s="1"/>
  <c r="U140" i="4"/>
  <c r="U138" i="4" s="1"/>
  <c r="U137" i="4" s="1"/>
  <c r="Y140" i="4"/>
  <c r="Y138" i="4" s="1"/>
  <c r="Y137" i="4" s="1"/>
  <c r="S263" i="4"/>
  <c r="S261" i="4" s="1"/>
  <c r="AA263" i="4"/>
  <c r="AA261" i="4" s="1"/>
  <c r="AA137" i="4" s="1"/>
  <c r="Q390" i="4"/>
  <c r="X140" i="4"/>
  <c r="X138" i="4" s="1"/>
  <c r="AB449" i="4"/>
  <c r="R448" i="4"/>
  <c r="R446" i="4" s="1"/>
  <c r="AB17" i="4"/>
  <c r="AB43" i="4"/>
  <c r="AB89" i="4"/>
  <c r="AB110" i="4"/>
  <c r="Z140" i="4"/>
  <c r="Z138" i="4" s="1"/>
  <c r="AB343" i="4"/>
  <c r="P342" i="4"/>
  <c r="P340" i="4" s="1"/>
  <c r="T390" i="4"/>
  <c r="U390" i="4"/>
  <c r="AH390" i="4"/>
  <c r="Q30" i="4"/>
  <c r="Q28" i="4" s="1"/>
  <c r="Q27" i="4" s="1"/>
  <c r="AB73" i="4"/>
  <c r="AB79" i="4"/>
  <c r="P109" i="4"/>
  <c r="AB109" i="4" s="1"/>
  <c r="S122" i="4"/>
  <c r="S120" i="4" s="1"/>
  <c r="P299" i="4"/>
  <c r="P297" i="4" s="1"/>
  <c r="V505" i="4"/>
  <c r="V503" i="4" s="1"/>
  <c r="Z505" i="4"/>
  <c r="Z503" i="4" s="1"/>
  <c r="AH264" i="4"/>
  <c r="AH262" i="4" s="1"/>
  <c r="AH261" i="4" s="1"/>
  <c r="AB278" i="4"/>
  <c r="V299" i="4"/>
  <c r="V297" i="4" s="1"/>
  <c r="V296" i="4" s="1"/>
  <c r="AB322" i="4"/>
  <c r="AH322" i="4"/>
  <c r="AH378" i="4"/>
  <c r="AH356" i="4" s="1"/>
  <c r="AH355" i="4" s="1"/>
  <c r="AB457" i="4"/>
  <c r="Q491" i="4"/>
  <c r="Q489" i="4" s="1"/>
  <c r="S505" i="4"/>
  <c r="S503" i="4" s="1"/>
  <c r="AA505" i="4"/>
  <c r="AA503" i="4" s="1"/>
  <c r="AB528" i="4"/>
  <c r="AH548" i="4"/>
  <c r="AH582" i="4"/>
  <c r="AH590" i="4"/>
  <c r="Z608" i="4"/>
  <c r="Z606" i="4" s="1"/>
  <c r="AB619" i="4"/>
  <c r="S661" i="4"/>
  <c r="S659" i="4" s="1"/>
  <c r="W661" i="4"/>
  <c r="W659" i="4" s="1"/>
  <c r="AA661" i="4"/>
  <c r="AA659" i="4" s="1"/>
  <c r="AA658" i="4" s="1"/>
  <c r="AB696" i="4"/>
  <c r="AB717" i="4"/>
  <c r="T708" i="4"/>
  <c r="T706" i="4" s="1"/>
  <c r="AH31" i="4"/>
  <c r="AB67" i="4"/>
  <c r="T30" i="4"/>
  <c r="T28" i="4" s="1"/>
  <c r="X30" i="4"/>
  <c r="X28" i="4" s="1"/>
  <c r="AH123" i="4"/>
  <c r="AH121" i="4" s="1"/>
  <c r="AH120" i="4" s="1"/>
  <c r="P122" i="4"/>
  <c r="P120" i="4" s="1"/>
  <c r="T122" i="4"/>
  <c r="T120" i="4" s="1"/>
  <c r="V140" i="4"/>
  <c r="V138" i="4" s="1"/>
  <c r="AB151" i="4"/>
  <c r="AB237" i="4"/>
  <c r="R263" i="4"/>
  <c r="R261" i="4" s="1"/>
  <c r="V263" i="4"/>
  <c r="V261" i="4" s="1"/>
  <c r="Z263" i="4"/>
  <c r="Z261" i="4" s="1"/>
  <c r="R342" i="4"/>
  <c r="R340" i="4" s="1"/>
  <c r="X357" i="4"/>
  <c r="X355" i="4" s="1"/>
  <c r="X296" i="4" s="1"/>
  <c r="Q357" i="4"/>
  <c r="Q355" i="4" s="1"/>
  <c r="U357" i="4"/>
  <c r="U355" i="4" s="1"/>
  <c r="AA390" i="4"/>
  <c r="AH457" i="4"/>
  <c r="Y448" i="4"/>
  <c r="Y446" i="4" s="1"/>
  <c r="Y432" i="4" s="1"/>
  <c r="T505" i="4"/>
  <c r="T503" i="4" s="1"/>
  <c r="T502" i="4" s="1"/>
  <c r="X505" i="4"/>
  <c r="X503" i="4" s="1"/>
  <c r="AH520" i="4"/>
  <c r="AH540" i="4"/>
  <c r="R608" i="4"/>
  <c r="R606" i="4" s="1"/>
  <c r="V608" i="4"/>
  <c r="V606" i="4" s="1"/>
  <c r="AA608" i="4"/>
  <c r="AA606" i="4" s="1"/>
  <c r="T661" i="4"/>
  <c r="T659" i="4" s="1"/>
  <c r="X661" i="4"/>
  <c r="X659" i="4" s="1"/>
  <c r="X658" i="4" s="1"/>
  <c r="AB668" i="4"/>
  <c r="AH696" i="4"/>
  <c r="AH694" i="4" s="1"/>
  <c r="AH693" i="4" s="1"/>
  <c r="AH717" i="4"/>
  <c r="AB205" i="4"/>
  <c r="AB251" i="4"/>
  <c r="S491" i="4"/>
  <c r="S489" i="4" s="1"/>
  <c r="AA491" i="4"/>
  <c r="AA489" i="4" s="1"/>
  <c r="AB576" i="4"/>
  <c r="S608" i="4"/>
  <c r="S606" i="4" s="1"/>
  <c r="U633" i="4"/>
  <c r="U631" i="4" s="1"/>
  <c r="U502" i="4" s="1"/>
  <c r="AB640" i="4"/>
  <c r="AH707" i="4"/>
  <c r="AH706" i="4" s="1"/>
  <c r="P138" i="4"/>
  <c r="AB133" i="4"/>
  <c r="R140" i="4"/>
  <c r="R138" i="4" s="1"/>
  <c r="AB141" i="4"/>
  <c r="S299" i="4"/>
  <c r="S297" i="4" s="1"/>
  <c r="S296" i="4" s="1"/>
  <c r="W299" i="4"/>
  <c r="W297" i="4" s="1"/>
  <c r="AA299" i="4"/>
  <c r="AA297" i="4" s="1"/>
  <c r="AA296" i="4" s="1"/>
  <c r="AB473" i="4"/>
  <c r="AH473" i="4"/>
  <c r="AH467" i="4" s="1"/>
  <c r="Q468" i="4"/>
  <c r="AB11" i="4"/>
  <c r="P30" i="4"/>
  <c r="AB31" i="4"/>
  <c r="AB112" i="4"/>
  <c r="S140" i="4"/>
  <c r="S138" i="4" s="1"/>
  <c r="AB193" i="4"/>
  <c r="AB336" i="4"/>
  <c r="R299" i="4"/>
  <c r="R297" i="4" s="1"/>
  <c r="AB358" i="4"/>
  <c r="P357" i="4"/>
  <c r="AB391" i="4"/>
  <c r="AB288" i="4"/>
  <c r="P287" i="4"/>
  <c r="AH320" i="4"/>
  <c r="AH318" i="4" s="1"/>
  <c r="Q319" i="4"/>
  <c r="AB318" i="4" s="1"/>
  <c r="AB320" i="4"/>
  <c r="S421" i="4"/>
  <c r="S419" i="4" s="1"/>
  <c r="S390" i="4" s="1"/>
  <c r="AB422" i="4"/>
  <c r="AB123" i="4"/>
  <c r="AB219" i="4"/>
  <c r="AB264" i="4"/>
  <c r="T263" i="4"/>
  <c r="T261" i="4" s="1"/>
  <c r="T137" i="4" s="1"/>
  <c r="X263" i="4"/>
  <c r="X261" i="4" s="1"/>
  <c r="P298" i="4"/>
  <c r="T298" i="4"/>
  <c r="X298" i="4"/>
  <c r="AB300" i="4"/>
  <c r="AB310" i="4"/>
  <c r="P419" i="4"/>
  <c r="AH341" i="4"/>
  <c r="AH340" i="4" s="1"/>
  <c r="AB405" i="4"/>
  <c r="AB436" i="4"/>
  <c r="P435" i="4"/>
  <c r="P448" i="4"/>
  <c r="X390" i="4"/>
  <c r="AB394" i="4"/>
  <c r="T448" i="4"/>
  <c r="T446" i="4" s="1"/>
  <c r="T432" i="4" s="1"/>
  <c r="X448" i="4"/>
  <c r="X446" i="4" s="1"/>
  <c r="P263" i="4"/>
  <c r="AB392" i="4"/>
  <c r="R390" i="4"/>
  <c r="Z390" i="4"/>
  <c r="P402" i="4"/>
  <c r="AB402" i="4" s="1"/>
  <c r="AB403" i="4"/>
  <c r="AB500" i="4"/>
  <c r="R497" i="4"/>
  <c r="R491" i="4" s="1"/>
  <c r="R489" i="4" s="1"/>
  <c r="Q505" i="4"/>
  <c r="Q503" i="4" s="1"/>
  <c r="AB596" i="4"/>
  <c r="AB615" i="4"/>
  <c r="W610" i="4"/>
  <c r="W608" i="4" s="1"/>
  <c r="W606" i="4" s="1"/>
  <c r="W502" i="4" s="1"/>
  <c r="AB518" i="4"/>
  <c r="R507" i="4"/>
  <c r="R505" i="4" s="1"/>
  <c r="R503" i="4" s="1"/>
  <c r="AB570" i="4"/>
  <c r="Q633" i="4"/>
  <c r="Q631" i="4" s="1"/>
  <c r="AB634" i="4"/>
  <c r="Y633" i="4"/>
  <c r="Y631" i="4" s="1"/>
  <c r="Y502" i="4" s="1"/>
  <c r="P708" i="4"/>
  <c r="S448" i="4"/>
  <c r="S446" i="4" s="1"/>
  <c r="S432" i="4" s="1"/>
  <c r="W448" i="4"/>
  <c r="W446" i="4" s="1"/>
  <c r="AA448" i="4"/>
  <c r="AA446" i="4" s="1"/>
  <c r="AB520" i="4"/>
  <c r="AB694" i="4"/>
  <c r="P693" i="4"/>
  <c r="AB693" i="4" s="1"/>
  <c r="AB492" i="4"/>
  <c r="P491" i="4"/>
  <c r="P505" i="4"/>
  <c r="AH607" i="4"/>
  <c r="AH606" i="4" s="1"/>
  <c r="AB662" i="4"/>
  <c r="AB683" i="4"/>
  <c r="AB709" i="4"/>
  <c r="P608" i="4"/>
  <c r="P661" i="4"/>
  <c r="AH211" i="2"/>
  <c r="AH135" i="2"/>
  <c r="AH127" i="2"/>
  <c r="AH101" i="2"/>
  <c r="AH13" i="2"/>
  <c r="AH139" i="4" l="1"/>
  <c r="AH138" i="4" s="1"/>
  <c r="V658" i="4"/>
  <c r="S27" i="4"/>
  <c r="X27" i="4"/>
  <c r="AB420" i="4"/>
  <c r="U296" i="4"/>
  <c r="V27" i="4"/>
  <c r="T658" i="4"/>
  <c r="W27" i="4"/>
  <c r="Q137" i="4"/>
  <c r="W432" i="4"/>
  <c r="R296" i="4"/>
  <c r="W296" i="4"/>
  <c r="AB506" i="4"/>
  <c r="X137" i="4"/>
  <c r="S658" i="4"/>
  <c r="R27" i="4"/>
  <c r="AA27" i="4"/>
  <c r="P7" i="4"/>
  <c r="AB7" i="4" s="1"/>
  <c r="AB8" i="4"/>
  <c r="AH29" i="4"/>
  <c r="AH28" i="4" s="1"/>
  <c r="AH27" i="4" s="1"/>
  <c r="AB496" i="4"/>
  <c r="X432" i="4"/>
  <c r="Q299" i="4"/>
  <c r="AH447" i="4"/>
  <c r="AH446" i="4" s="1"/>
  <c r="AH432" i="4" s="1"/>
  <c r="AH504" i="4"/>
  <c r="AH503" i="4" s="1"/>
  <c r="W658" i="4"/>
  <c r="AH660" i="4"/>
  <c r="AH659" i="4" s="1"/>
  <c r="AH658" i="4" s="1"/>
  <c r="AH632" i="4"/>
  <c r="AH631" i="4" s="1"/>
  <c r="AH502" i="4" s="1"/>
  <c r="AA432" i="4"/>
  <c r="AA6" i="4" s="1"/>
  <c r="R502" i="4"/>
  <c r="S137" i="4"/>
  <c r="X502" i="4"/>
  <c r="T27" i="4"/>
  <c r="S502" i="4"/>
  <c r="AB340" i="4"/>
  <c r="T296" i="4"/>
  <c r="U6" i="4"/>
  <c r="Y6" i="4"/>
  <c r="P390" i="4"/>
  <c r="AB390" i="4" s="1"/>
  <c r="AB120" i="4"/>
  <c r="AB341" i="4"/>
  <c r="R137" i="4"/>
  <c r="R6" i="4" s="1"/>
  <c r="AB121" i="4"/>
  <c r="Z502" i="4"/>
  <c r="R432" i="4"/>
  <c r="T6" i="4"/>
  <c r="AH298" i="4"/>
  <c r="AH297" i="4" s="1"/>
  <c r="AH296" i="4" s="1"/>
  <c r="V137" i="4"/>
  <c r="AA502" i="4"/>
  <c r="V502" i="4"/>
  <c r="AH137" i="4"/>
  <c r="Z137" i="4"/>
  <c r="Z6" i="4" s="1"/>
  <c r="Q502" i="4"/>
  <c r="AB139" i="4"/>
  <c r="P659" i="4"/>
  <c r="AB660" i="4"/>
  <c r="P606" i="4"/>
  <c r="AB606" i="4" s="1"/>
  <c r="AB607" i="4"/>
  <c r="P489" i="4"/>
  <c r="AB489" i="4" s="1"/>
  <c r="AB490" i="4"/>
  <c r="AB632" i="4"/>
  <c r="AB631" i="4" s="1"/>
  <c r="AB707" i="4"/>
  <c r="P706" i="4"/>
  <c r="AB706" i="4" s="1"/>
  <c r="AB434" i="4"/>
  <c r="P433" i="4"/>
  <c r="Q448" i="4"/>
  <c r="Q446" i="4" s="1"/>
  <c r="Q432" i="4" s="1"/>
  <c r="AB467" i="4"/>
  <c r="AB138" i="4"/>
  <c r="AB609" i="4"/>
  <c r="P446" i="4"/>
  <c r="AB356" i="4"/>
  <c r="P355" i="4"/>
  <c r="AB29" i="4"/>
  <c r="P28" i="4"/>
  <c r="P503" i="4"/>
  <c r="AB504" i="4"/>
  <c r="P261" i="4"/>
  <c r="AB261" i="4" s="1"/>
  <c r="AB262" i="4"/>
  <c r="AB419" i="4"/>
  <c r="P285" i="4"/>
  <c r="AB286" i="4"/>
  <c r="AH640" i="2"/>
  <c r="AH548" i="2"/>
  <c r="AH540" i="2"/>
  <c r="AH422" i="2"/>
  <c r="AH420" i="2" s="1"/>
  <c r="AH419" i="2" s="1"/>
  <c r="AH405" i="2"/>
  <c r="AH403" i="2" s="1"/>
  <c r="AH402" i="2" s="1"/>
  <c r="AH310" i="2"/>
  <c r="AH300" i="2"/>
  <c r="AH173" i="2"/>
  <c r="AH167" i="2"/>
  <c r="AH133" i="2"/>
  <c r="AH43" i="2"/>
  <c r="AH725" i="2"/>
  <c r="AH723" i="2"/>
  <c r="AH721" i="2"/>
  <c r="AH717" i="2" s="1"/>
  <c r="AH719" i="2"/>
  <c r="AH715" i="2"/>
  <c r="AH713" i="2"/>
  <c r="AH711" i="2"/>
  <c r="AH709" i="2" s="1"/>
  <c r="AH704" i="2"/>
  <c r="AH702" i="2"/>
  <c r="AH700" i="2"/>
  <c r="AH698" i="2"/>
  <c r="AH696" i="2" s="1"/>
  <c r="AH694" i="2" s="1"/>
  <c r="AH693" i="2" s="1"/>
  <c r="AH691" i="2"/>
  <c r="AH689" i="2"/>
  <c r="AH687" i="2"/>
  <c r="AH685" i="2" s="1"/>
  <c r="AH683" i="2" s="1"/>
  <c r="AH682" i="2" s="1"/>
  <c r="AH680" i="2"/>
  <c r="AH678" i="2"/>
  <c r="AH676" i="2"/>
  <c r="AH674" i="2" s="1"/>
  <c r="AH672" i="2"/>
  <c r="AH670" i="2"/>
  <c r="AH668" i="2" s="1"/>
  <c r="AH666" i="2"/>
  <c r="AH664" i="2"/>
  <c r="AH662" i="2" s="1"/>
  <c r="AH656" i="2"/>
  <c r="AH654" i="2"/>
  <c r="AH652" i="2"/>
  <c r="AH650" i="2" s="1"/>
  <c r="AH648" i="2"/>
  <c r="AH646" i="2"/>
  <c r="AH644" i="2"/>
  <c r="AH642" i="2"/>
  <c r="AH638" i="2"/>
  <c r="AH634" i="2" s="1"/>
  <c r="AH632" i="2" s="1"/>
  <c r="AH631" i="2" s="1"/>
  <c r="AH636" i="2"/>
  <c r="AH629" i="2"/>
  <c r="AH627" i="2" s="1"/>
  <c r="AH625" i="2"/>
  <c r="AH623" i="2"/>
  <c r="AH621" i="2"/>
  <c r="AH619" i="2" s="1"/>
  <c r="AH617" i="2"/>
  <c r="AH615" i="2"/>
  <c r="AH613" i="2"/>
  <c r="AH611" i="2"/>
  <c r="AH609" i="2" s="1"/>
  <c r="AH604" i="2"/>
  <c r="AH602" i="2" s="1"/>
  <c r="AH600" i="2"/>
  <c r="AH598" i="2"/>
  <c r="AH596" i="2" s="1"/>
  <c r="AH594" i="2"/>
  <c r="AH592" i="2"/>
  <c r="AH590" i="2" s="1"/>
  <c r="AH588" i="2"/>
  <c r="AH586" i="2"/>
  <c r="AH584" i="2"/>
  <c r="AH582" i="2" s="1"/>
  <c r="AH580" i="2"/>
  <c r="AH578" i="2"/>
  <c r="AH576" i="2" s="1"/>
  <c r="AH574" i="2"/>
  <c r="AH572" i="2"/>
  <c r="AH570" i="2" s="1"/>
  <c r="AH568" i="2"/>
  <c r="AH566" i="2"/>
  <c r="AH564" i="2"/>
  <c r="AH562" i="2" s="1"/>
  <c r="AH560" i="2"/>
  <c r="AH558" i="2" s="1"/>
  <c r="AH556" i="2"/>
  <c r="AH554" i="2" s="1"/>
  <c r="AH552" i="2"/>
  <c r="AH550" i="2"/>
  <c r="AH546" i="2"/>
  <c r="AH544" i="2"/>
  <c r="AH542" i="2"/>
  <c r="AH538" i="2"/>
  <c r="AH536" i="2" s="1"/>
  <c r="AH534" i="2"/>
  <c r="AH532" i="2"/>
  <c r="AH530" i="2"/>
  <c r="AH528" i="2" s="1"/>
  <c r="AH526" i="2"/>
  <c r="AH524" i="2"/>
  <c r="AH522" i="2"/>
  <c r="AH520" i="2" s="1"/>
  <c r="AH516" i="2"/>
  <c r="AH514" i="2"/>
  <c r="AH512" i="2"/>
  <c r="AH510" i="2"/>
  <c r="AH508" i="2"/>
  <c r="AH498" i="2"/>
  <c r="AH494" i="2"/>
  <c r="AH492" i="2" s="1"/>
  <c r="AH487" i="2"/>
  <c r="AH485" i="2"/>
  <c r="AH483" i="2" s="1"/>
  <c r="AH481" i="2"/>
  <c r="AH479" i="2"/>
  <c r="AH477" i="2"/>
  <c r="AH475" i="2" s="1"/>
  <c r="AH471" i="2"/>
  <c r="AH469" i="2"/>
  <c r="AH465" i="2"/>
  <c r="AH463" i="2"/>
  <c r="AH461" i="2"/>
  <c r="AH459" i="2"/>
  <c r="AH457" i="2" s="1"/>
  <c r="AH455" i="2"/>
  <c r="AH453" i="2"/>
  <c r="AH451" i="2"/>
  <c r="AH449" i="2" s="1"/>
  <c r="AH444" i="2"/>
  <c r="AH442" i="2"/>
  <c r="AH440" i="2"/>
  <c r="AH438" i="2"/>
  <c r="AH436" i="2" s="1"/>
  <c r="AH434" i="2" s="1"/>
  <c r="AH433" i="2" s="1"/>
  <c r="AH430" i="2"/>
  <c r="AH428" i="2"/>
  <c r="AH426" i="2"/>
  <c r="AH424" i="2"/>
  <c r="AH417" i="2"/>
  <c r="AH415" i="2"/>
  <c r="AH413" i="2"/>
  <c r="AH411" i="2"/>
  <c r="AH409" i="2"/>
  <c r="AH407" i="2"/>
  <c r="AH400" i="2"/>
  <c r="AH398" i="2"/>
  <c r="AH396" i="2"/>
  <c r="AH394" i="2" s="1"/>
  <c r="AH392" i="2" s="1"/>
  <c r="AH391" i="2" s="1"/>
  <c r="AH388" i="2"/>
  <c r="AH386" i="2" s="1"/>
  <c r="AH384" i="2"/>
  <c r="AH382" i="2"/>
  <c r="AH380" i="2"/>
  <c r="AH378" i="2" s="1"/>
  <c r="AH376" i="2"/>
  <c r="AH374" i="2"/>
  <c r="AH372" i="2"/>
  <c r="AH370" i="2"/>
  <c r="AH368" i="2" s="1"/>
  <c r="AH366" i="2"/>
  <c r="AH364" i="2"/>
  <c r="AH362" i="2"/>
  <c r="AH360" i="2"/>
  <c r="AH358" i="2" s="1"/>
  <c r="AH353" i="2"/>
  <c r="AH351" i="2" s="1"/>
  <c r="AH349" i="2"/>
  <c r="AH347" i="2"/>
  <c r="AH345" i="2"/>
  <c r="AH343" i="2" s="1"/>
  <c r="AH341" i="2" s="1"/>
  <c r="AH340" i="2" s="1"/>
  <c r="AH338" i="2"/>
  <c r="AH336" i="2" s="1"/>
  <c r="AH334" i="2"/>
  <c r="AH332" i="2"/>
  <c r="AH330" i="2"/>
  <c r="AH328" i="2"/>
  <c r="AH326" i="2"/>
  <c r="AH324" i="2"/>
  <c r="AH322" i="2" s="1"/>
  <c r="AH316" i="2"/>
  <c r="AH314" i="2"/>
  <c r="AH312" i="2"/>
  <c r="AH308" i="2"/>
  <c r="AH306" i="2"/>
  <c r="AH304" i="2"/>
  <c r="AH302" i="2"/>
  <c r="AH294" i="2"/>
  <c r="AH292" i="2"/>
  <c r="AH290" i="2"/>
  <c r="AH288" i="2" s="1"/>
  <c r="AH286" i="2" s="1"/>
  <c r="AH285" i="2" s="1"/>
  <c r="AH284" i="2" s="1"/>
  <c r="AH282" i="2"/>
  <c r="AH280" i="2"/>
  <c r="AH278" i="2" s="1"/>
  <c r="AH276" i="2"/>
  <c r="AH274" i="2"/>
  <c r="AH272" i="2"/>
  <c r="AH270" i="2"/>
  <c r="AH268" i="2"/>
  <c r="AH266" i="2"/>
  <c r="AH264" i="2" s="1"/>
  <c r="AH262" i="2" s="1"/>
  <c r="AH261" i="2" s="1"/>
  <c r="AH259" i="2"/>
  <c r="AH257" i="2" s="1"/>
  <c r="AH255" i="2"/>
  <c r="AH253" i="2"/>
  <c r="AH251" i="2" s="1"/>
  <c r="AH249" i="2"/>
  <c r="AH247" i="2"/>
  <c r="AH245" i="2"/>
  <c r="AH243" i="2"/>
  <c r="AH241" i="2"/>
  <c r="AH239" i="2"/>
  <c r="AH237" i="2" s="1"/>
  <c r="AH235" i="2"/>
  <c r="AH233" i="2"/>
  <c r="AH231" i="2"/>
  <c r="AH229" i="2"/>
  <c r="AH227" i="2"/>
  <c r="AH225" i="2" s="1"/>
  <c r="AH223" i="2"/>
  <c r="AH221" i="2"/>
  <c r="AH219" i="2" s="1"/>
  <c r="AH217" i="2"/>
  <c r="AH215" i="2"/>
  <c r="AH213" i="2"/>
  <c r="AH209" i="2"/>
  <c r="AH207" i="2"/>
  <c r="AH205" i="2" s="1"/>
  <c r="AH203" i="2"/>
  <c r="AH201" i="2"/>
  <c r="AH199" i="2"/>
  <c r="AH197" i="2"/>
  <c r="AH195" i="2"/>
  <c r="AH193" i="2" s="1"/>
  <c r="AH191" i="2"/>
  <c r="AH189" i="2"/>
  <c r="AH187" i="2"/>
  <c r="AH185" i="2"/>
  <c r="AH183" i="2" s="1"/>
  <c r="AH181" i="2"/>
  <c r="AH179" i="2"/>
  <c r="AH177" i="2"/>
  <c r="AH175" i="2"/>
  <c r="AH171" i="2"/>
  <c r="AH169" i="2"/>
  <c r="AH165" i="2"/>
  <c r="AH163" i="2"/>
  <c r="AH161" i="2"/>
  <c r="AH159" i="2"/>
  <c r="AH157" i="2"/>
  <c r="AH155" i="2" s="1"/>
  <c r="AH153" i="2"/>
  <c r="AH151" i="2" s="1"/>
  <c r="AH149" i="2"/>
  <c r="AH147" i="2" s="1"/>
  <c r="AH145" i="2"/>
  <c r="AH143" i="2"/>
  <c r="AH141" i="2" s="1"/>
  <c r="AH131" i="2"/>
  <c r="AH129" i="2"/>
  <c r="AH125" i="2"/>
  <c r="AH123" i="2" s="1"/>
  <c r="AH121" i="2" s="1"/>
  <c r="AH120" i="2" s="1"/>
  <c r="AH118" i="2"/>
  <c r="AH116" i="2"/>
  <c r="AH114" i="2"/>
  <c r="AH112" i="2" s="1"/>
  <c r="AH110" i="2" s="1"/>
  <c r="AH107" i="2"/>
  <c r="AH105" i="2"/>
  <c r="AH103" i="2"/>
  <c r="AH99" i="2" s="1"/>
  <c r="AH97" i="2"/>
  <c r="AH95" i="2"/>
  <c r="AH93" i="2"/>
  <c r="AH91" i="2"/>
  <c r="AH89" i="2" s="1"/>
  <c r="AH87" i="2"/>
  <c r="AH85" i="2"/>
  <c r="AH83" i="2"/>
  <c r="AH81" i="2"/>
  <c r="AH79" i="2" s="1"/>
  <c r="AH77" i="2"/>
  <c r="AH75" i="2"/>
  <c r="AH73" i="2" s="1"/>
  <c r="AH71" i="2"/>
  <c r="AH69" i="2"/>
  <c r="AH67" i="2" s="1"/>
  <c r="AH65" i="2"/>
  <c r="AH63" i="2"/>
  <c r="AH61" i="2"/>
  <c r="AH59" i="2"/>
  <c r="AH57" i="2"/>
  <c r="AH51" i="2" s="1"/>
  <c r="AH55" i="2"/>
  <c r="AH53" i="2"/>
  <c r="AH49" i="2"/>
  <c r="AH47" i="2"/>
  <c r="AH45" i="2"/>
  <c r="AH41" i="2"/>
  <c r="AH39" i="2"/>
  <c r="AH37" i="2"/>
  <c r="AH35" i="2"/>
  <c r="AH33" i="2"/>
  <c r="AH31" i="2" s="1"/>
  <c r="AH29" i="2" s="1"/>
  <c r="AH28" i="2" s="1"/>
  <c r="AH25" i="2"/>
  <c r="AH23" i="2"/>
  <c r="AH21" i="2"/>
  <c r="AH19" i="2"/>
  <c r="AH17" i="2" s="1"/>
  <c r="AH15" i="2"/>
  <c r="AH11" i="2" s="1"/>
  <c r="AH9" i="2" s="1"/>
  <c r="AH8" i="2" s="1"/>
  <c r="AH7" i="2" s="1"/>
  <c r="R265" i="2"/>
  <c r="AB604" i="2"/>
  <c r="R603" i="2"/>
  <c r="AB602" i="2" s="1"/>
  <c r="AB388" i="2"/>
  <c r="R387" i="2"/>
  <c r="AB386" i="2" s="1"/>
  <c r="R352" i="2"/>
  <c r="AB351" i="2" s="1"/>
  <c r="AB353" i="2"/>
  <c r="AB338" i="2"/>
  <c r="R337" i="2"/>
  <c r="AB336" i="2" s="1"/>
  <c r="AB259" i="2"/>
  <c r="R258" i="2"/>
  <c r="AB257" i="2" s="1"/>
  <c r="AG17" i="2"/>
  <c r="AG31" i="2"/>
  <c r="AG51" i="2"/>
  <c r="AG79" i="2"/>
  <c r="AG89" i="2"/>
  <c r="AG99" i="2"/>
  <c r="AG205" i="2"/>
  <c r="AG225" i="2"/>
  <c r="AG237" i="2"/>
  <c r="AG264" i="2"/>
  <c r="AG322" i="2"/>
  <c r="AG358" i="2"/>
  <c r="AG368" i="2"/>
  <c r="AG405" i="2"/>
  <c r="AG403" i="2" s="1"/>
  <c r="AG506" i="2"/>
  <c r="AG582" i="2"/>
  <c r="AG609" i="2"/>
  <c r="AG619" i="2"/>
  <c r="AG685" i="2"/>
  <c r="AG696" i="2"/>
  <c r="AG709" i="2"/>
  <c r="AG717" i="2"/>
  <c r="AG662" i="2"/>
  <c r="AG627" i="2"/>
  <c r="AG596" i="2"/>
  <c r="AG590" i="2"/>
  <c r="AG548" i="2"/>
  <c r="AG528" i="2"/>
  <c r="AG492" i="2"/>
  <c r="AG483" i="2"/>
  <c r="AG475" i="2"/>
  <c r="AG467" i="2"/>
  <c r="AG457" i="2"/>
  <c r="AG449" i="2"/>
  <c r="AG436" i="2"/>
  <c r="AG422" i="2"/>
  <c r="AG420" i="2" s="1"/>
  <c r="AG300" i="2"/>
  <c r="AG251" i="2"/>
  <c r="AG193" i="2"/>
  <c r="AG173" i="2"/>
  <c r="AG167" i="2"/>
  <c r="AG155" i="2"/>
  <c r="AG123" i="2"/>
  <c r="AG112" i="2"/>
  <c r="AG67" i="2"/>
  <c r="AG11" i="2"/>
  <c r="AH607" i="2" l="1"/>
  <c r="AH606" i="2" s="1"/>
  <c r="AH660" i="2"/>
  <c r="AH659" i="2" s="1"/>
  <c r="AH139" i="2"/>
  <c r="AH707" i="2"/>
  <c r="AH706" i="2" s="1"/>
  <c r="AH658" i="2" s="1"/>
  <c r="AH356" i="2"/>
  <c r="AH355" i="2" s="1"/>
  <c r="S6" i="4"/>
  <c r="X6" i="4"/>
  <c r="AH6" i="4"/>
  <c r="V6" i="4"/>
  <c r="W6" i="4"/>
  <c r="Q297" i="4"/>
  <c r="AB298" i="4"/>
  <c r="AB446" i="4"/>
  <c r="P27" i="4"/>
  <c r="AB28" i="4"/>
  <c r="AB285" i="4"/>
  <c r="P284" i="4"/>
  <c r="AB284" i="4" s="1"/>
  <c r="AB447" i="4"/>
  <c r="AB659" i="4"/>
  <c r="P658" i="4"/>
  <c r="AB658" i="4" s="1"/>
  <c r="AB355" i="4"/>
  <c r="P296" i="4"/>
  <c r="AB503" i="4"/>
  <c r="P502" i="4"/>
  <c r="AB502" i="4" s="1"/>
  <c r="P137" i="4"/>
  <c r="AB137" i="4" s="1"/>
  <c r="P432" i="4"/>
  <c r="AB432" i="4" s="1"/>
  <c r="AB433" i="4"/>
  <c r="AH390" i="2"/>
  <c r="AH138" i="2"/>
  <c r="AH137" i="2" s="1"/>
  <c r="Q238" i="2"/>
  <c r="R238" i="2"/>
  <c r="S238" i="2"/>
  <c r="T238" i="2"/>
  <c r="U238" i="2"/>
  <c r="V238" i="2"/>
  <c r="W238" i="2"/>
  <c r="X238" i="2"/>
  <c r="Y238" i="2"/>
  <c r="Z238" i="2"/>
  <c r="AA238" i="2"/>
  <c r="P238" i="2"/>
  <c r="AB239" i="2"/>
  <c r="AB398" i="2"/>
  <c r="Q395" i="2"/>
  <c r="R395" i="2"/>
  <c r="S395" i="2"/>
  <c r="T395" i="2"/>
  <c r="U395" i="2"/>
  <c r="V395" i="2"/>
  <c r="W395" i="2"/>
  <c r="X395" i="2"/>
  <c r="Y395" i="2"/>
  <c r="Z395" i="2"/>
  <c r="AA395" i="2"/>
  <c r="P395" i="2"/>
  <c r="Q205" i="2"/>
  <c r="R205" i="2"/>
  <c r="S205" i="2"/>
  <c r="T205" i="2"/>
  <c r="U205" i="2"/>
  <c r="V205" i="2"/>
  <c r="W205" i="2"/>
  <c r="X205" i="2"/>
  <c r="Y205" i="2"/>
  <c r="Z205" i="2"/>
  <c r="AA205" i="2"/>
  <c r="P205" i="2"/>
  <c r="Q296" i="4" l="1"/>
  <c r="Q6" i="4" s="1"/>
  <c r="AB297" i="4"/>
  <c r="AB296" i="4"/>
  <c r="AB27" i="4"/>
  <c r="P6" i="4"/>
  <c r="AB6" i="4" s="1"/>
  <c r="Q610" i="2"/>
  <c r="R610" i="2"/>
  <c r="S610" i="2"/>
  <c r="T610" i="2"/>
  <c r="U610" i="2"/>
  <c r="V610" i="2"/>
  <c r="X610" i="2"/>
  <c r="Y610" i="2"/>
  <c r="Z610" i="2"/>
  <c r="AA610" i="2"/>
  <c r="P610" i="2"/>
  <c r="AB1" i="2" l="1"/>
  <c r="AH1" i="2" s="1"/>
  <c r="W501" i="2"/>
  <c r="U501" i="2"/>
  <c r="R501" i="2"/>
  <c r="AH500" i="2" l="1"/>
  <c r="AH496" i="2" s="1"/>
  <c r="AH490" i="2" s="1"/>
  <c r="AH489" i="2" s="1"/>
  <c r="Q474" i="2"/>
  <c r="AH473" i="2" s="1"/>
  <c r="AH467" i="2" s="1"/>
  <c r="AH447" i="2" s="1"/>
  <c r="AH446" i="2" s="1"/>
  <c r="AH432" i="2" s="1"/>
  <c r="Y321" i="2"/>
  <c r="V321" i="2"/>
  <c r="U321" i="2"/>
  <c r="Q321" i="2"/>
  <c r="AH320" i="2" s="1"/>
  <c r="AH318" i="2" s="1"/>
  <c r="AH298" i="2" s="1"/>
  <c r="AH297" i="2" s="1"/>
  <c r="AH296" i="2" s="1"/>
  <c r="P265" i="2"/>
  <c r="Q74" i="2"/>
  <c r="R74" i="2"/>
  <c r="S74" i="2"/>
  <c r="T74" i="2"/>
  <c r="U74" i="2"/>
  <c r="V74" i="2"/>
  <c r="W74" i="2"/>
  <c r="X74" i="2"/>
  <c r="Y74" i="2"/>
  <c r="Z74" i="2"/>
  <c r="AA74" i="2"/>
  <c r="P74" i="2"/>
  <c r="P620" i="2" l="1"/>
  <c r="P32" i="2"/>
  <c r="Q620" i="2"/>
  <c r="R620" i="2"/>
  <c r="S620" i="2"/>
  <c r="T620" i="2"/>
  <c r="U620" i="2"/>
  <c r="V620" i="2"/>
  <c r="W620" i="2"/>
  <c r="X620" i="2"/>
  <c r="Y620" i="2"/>
  <c r="Z620" i="2"/>
  <c r="AA620" i="2"/>
  <c r="P226" i="2" l="1"/>
  <c r="Q206" i="2"/>
  <c r="R206" i="2"/>
  <c r="S206" i="2"/>
  <c r="T206" i="2"/>
  <c r="U206" i="2"/>
  <c r="V206" i="2"/>
  <c r="W206" i="2"/>
  <c r="X206" i="2"/>
  <c r="Y206" i="2"/>
  <c r="Z206" i="2"/>
  <c r="AA206" i="2"/>
  <c r="P206" i="2"/>
  <c r="P194" i="2"/>
  <c r="P184" i="2"/>
  <c r="P174" i="2"/>
  <c r="P168" i="2"/>
  <c r="P156" i="2"/>
  <c r="P252" i="2"/>
  <c r="P152" i="2"/>
  <c r="P148" i="2"/>
  <c r="P142" i="2"/>
  <c r="P113" i="2"/>
  <c r="P100" i="2"/>
  <c r="AA90" i="2"/>
  <c r="P80" i="2"/>
  <c r="P68" i="2"/>
  <c r="P52" i="2"/>
  <c r="P44" i="2"/>
  <c r="Q32" i="2" l="1"/>
  <c r="R32" i="2"/>
  <c r="S32" i="2"/>
  <c r="T32" i="2"/>
  <c r="U32" i="2"/>
  <c r="V32" i="2"/>
  <c r="W32" i="2"/>
  <c r="X32" i="2"/>
  <c r="Y32" i="2"/>
  <c r="Z32" i="2"/>
  <c r="AA32" i="2"/>
  <c r="AB31" i="2" l="1"/>
  <c r="AB83" i="2" l="1"/>
  <c r="AB85" i="2"/>
  <c r="AB87" i="2"/>
  <c r="AB81" i="2"/>
  <c r="Q80" i="2"/>
  <c r="R80" i="2"/>
  <c r="S80" i="2"/>
  <c r="T80" i="2"/>
  <c r="U80" i="2"/>
  <c r="V80" i="2"/>
  <c r="W80" i="2"/>
  <c r="X80" i="2"/>
  <c r="Y80" i="2"/>
  <c r="Z80" i="2"/>
  <c r="AA80" i="2"/>
  <c r="AB79" i="2" l="1"/>
  <c r="Q194" i="2"/>
  <c r="R194" i="2"/>
  <c r="S194" i="2"/>
  <c r="T194" i="2"/>
  <c r="U194" i="2"/>
  <c r="V194" i="2"/>
  <c r="W194" i="2"/>
  <c r="X194" i="2"/>
  <c r="Y194" i="2"/>
  <c r="Z194" i="2"/>
  <c r="AA194" i="2"/>
  <c r="AB193" i="2" l="1"/>
  <c r="AB203" i="2" l="1"/>
  <c r="AB201" i="2"/>
  <c r="AB199" i="2"/>
  <c r="AB197" i="2"/>
  <c r="AB195" i="2"/>
  <c r="AB97" i="2" l="1"/>
  <c r="AB95" i="2"/>
  <c r="R90" i="2"/>
  <c r="Y90" i="2"/>
  <c r="Z90" i="2"/>
  <c r="V90" i="2"/>
  <c r="T90" i="2"/>
  <c r="S90" i="2"/>
  <c r="Q90" i="2"/>
  <c r="P90" i="2"/>
  <c r="P30" i="2" s="1"/>
  <c r="AB91" i="2"/>
  <c r="W90" i="2" l="1"/>
  <c r="U90" i="2"/>
  <c r="X90" i="2"/>
  <c r="AB89" i="2" l="1"/>
  <c r="AB93" i="2"/>
  <c r="Q18" i="2" l="1"/>
  <c r="R18" i="2"/>
  <c r="S18" i="2"/>
  <c r="T18" i="2"/>
  <c r="U18" i="2"/>
  <c r="V18" i="2"/>
  <c r="W18" i="2"/>
  <c r="X18" i="2"/>
  <c r="Y18" i="2"/>
  <c r="Z18" i="2"/>
  <c r="AA18" i="2"/>
  <c r="P18" i="2"/>
  <c r="AB41" i="2" l="1"/>
  <c r="AB39" i="2"/>
  <c r="AB37" i="2"/>
  <c r="AB35" i="2"/>
  <c r="AB33" i="2"/>
  <c r="Q319" i="2" l="1"/>
  <c r="R319" i="2"/>
  <c r="S319" i="2"/>
  <c r="T319" i="2"/>
  <c r="U319" i="2"/>
  <c r="V319" i="2"/>
  <c r="W319" i="2"/>
  <c r="X319" i="2"/>
  <c r="Y319" i="2"/>
  <c r="Z319" i="2"/>
  <c r="AA319" i="2"/>
  <c r="P319" i="2"/>
  <c r="Q100" i="2" l="1"/>
  <c r="R100" i="2"/>
  <c r="S100" i="2"/>
  <c r="T100" i="2"/>
  <c r="U100" i="2"/>
  <c r="V100" i="2"/>
  <c r="W100" i="2"/>
  <c r="X100" i="2"/>
  <c r="Y100" i="2"/>
  <c r="Z100" i="2"/>
  <c r="AA100" i="2"/>
  <c r="AB107" i="2"/>
  <c r="AB105" i="2"/>
  <c r="AB103" i="2"/>
  <c r="AB101" i="2"/>
  <c r="AB99" i="2" l="1"/>
  <c r="P344" i="2"/>
  <c r="P342" i="2" s="1"/>
  <c r="AB328" i="2"/>
  <c r="Q323" i="2"/>
  <c r="R323" i="2"/>
  <c r="S323" i="2"/>
  <c r="T323" i="2"/>
  <c r="U323" i="2"/>
  <c r="V323" i="2"/>
  <c r="W323" i="2"/>
  <c r="X323" i="2"/>
  <c r="Y323" i="2"/>
  <c r="Z323" i="2"/>
  <c r="AA323" i="2"/>
  <c r="P323" i="2"/>
  <c r="P311" i="2"/>
  <c r="P301" i="2"/>
  <c r="P299" i="2" l="1"/>
  <c r="Q289" i="2"/>
  <c r="R289" i="2"/>
  <c r="S289" i="2"/>
  <c r="T289" i="2"/>
  <c r="U289" i="2"/>
  <c r="V289" i="2"/>
  <c r="W289" i="2"/>
  <c r="X289" i="2"/>
  <c r="Y289" i="2"/>
  <c r="Z289" i="2"/>
  <c r="AA289" i="2"/>
  <c r="P289" i="2"/>
  <c r="Q279" i="2"/>
  <c r="R279" i="2"/>
  <c r="R263" i="2" s="1"/>
  <c r="S279" i="2"/>
  <c r="T279" i="2"/>
  <c r="U279" i="2"/>
  <c r="V279" i="2"/>
  <c r="W279" i="2"/>
  <c r="X279" i="2"/>
  <c r="Y279" i="2"/>
  <c r="Z279" i="2"/>
  <c r="AA279" i="2"/>
  <c r="P279" i="2"/>
  <c r="Q113" i="2"/>
  <c r="Q111" i="2" s="1"/>
  <c r="R113" i="2"/>
  <c r="R111" i="2" s="1"/>
  <c r="S113" i="2"/>
  <c r="T113" i="2"/>
  <c r="T111" i="2" s="1"/>
  <c r="U113" i="2"/>
  <c r="U111" i="2" s="1"/>
  <c r="V113" i="2"/>
  <c r="W113" i="2"/>
  <c r="W111" i="2" s="1"/>
  <c r="X113" i="2"/>
  <c r="X111" i="2" s="1"/>
  <c r="Y113" i="2"/>
  <c r="Z113" i="2"/>
  <c r="Z111" i="2" s="1"/>
  <c r="AA113" i="2"/>
  <c r="AA111" i="2" s="1"/>
  <c r="S134" i="2"/>
  <c r="T134" i="2"/>
  <c r="U134" i="2"/>
  <c r="V134" i="2"/>
  <c r="W134" i="2"/>
  <c r="X134" i="2"/>
  <c r="Y134" i="2"/>
  <c r="Z134" i="2"/>
  <c r="AA134" i="2"/>
  <c r="P134" i="2"/>
  <c r="Q134" i="2"/>
  <c r="P111" i="2" l="1"/>
  <c r="S111" i="2"/>
  <c r="V111" i="2"/>
  <c r="Y111" i="2"/>
  <c r="AB288" i="2"/>
  <c r="AB627" i="2"/>
  <c r="AB278" i="2"/>
  <c r="AB25" i="2"/>
  <c r="AB725" i="2" l="1"/>
  <c r="AB723" i="2"/>
  <c r="AB721" i="2"/>
  <c r="AB719" i="2"/>
  <c r="AB715" i="2"/>
  <c r="AB702" i="2"/>
  <c r="AB691" i="2"/>
  <c r="AB689" i="2"/>
  <c r="AB687" i="2"/>
  <c r="AB676" i="2"/>
  <c r="AB623" i="2"/>
  <c r="AB670" i="2"/>
  <c r="AB666" i="2"/>
  <c r="AB664" i="2"/>
  <c r="AB656" i="2"/>
  <c r="AB654" i="2"/>
  <c r="AB652" i="2"/>
  <c r="AB648" i="2"/>
  <c r="AB646" i="2"/>
  <c r="AB644" i="2"/>
  <c r="AB642" i="2"/>
  <c r="AB638" i="2"/>
  <c r="AB636" i="2"/>
  <c r="AB629" i="2"/>
  <c r="AB625" i="2"/>
  <c r="AB621" i="2"/>
  <c r="AB617" i="2"/>
  <c r="AB613" i="2"/>
  <c r="AB611" i="2"/>
  <c r="AB600" i="2"/>
  <c r="AB598" i="2"/>
  <c r="AB594" i="2"/>
  <c r="AB592" i="2"/>
  <c r="AB588" i="2"/>
  <c r="AB586" i="2"/>
  <c r="AB584" i="2"/>
  <c r="AB580" i="2"/>
  <c r="AB578" i="2"/>
  <c r="AB572" i="2"/>
  <c r="AB564" i="2"/>
  <c r="AB560" i="2"/>
  <c r="AB556" i="2"/>
  <c r="AB552" i="2"/>
  <c r="AB542" i="2"/>
  <c r="AB538" i="2"/>
  <c r="AB534" i="2"/>
  <c r="AB532" i="2"/>
  <c r="AB530" i="2"/>
  <c r="AB524" i="2"/>
  <c r="AB526" i="2"/>
  <c r="AB522" i="2"/>
  <c r="AB510" i="2"/>
  <c r="AB512" i="2"/>
  <c r="AB514" i="2"/>
  <c r="AB516" i="2"/>
  <c r="AB508" i="2"/>
  <c r="AB500" i="2"/>
  <c r="AB498" i="2"/>
  <c r="AB494" i="2"/>
  <c r="AB461" i="2"/>
  <c r="AB451" i="2"/>
  <c r="AB487" i="2"/>
  <c r="AB485" i="2"/>
  <c r="AB440" i="2"/>
  <c r="AB442" i="2"/>
  <c r="AB444" i="2"/>
  <c r="AB438" i="2"/>
  <c r="AB430" i="2"/>
  <c r="AB428" i="2"/>
  <c r="AB426" i="2"/>
  <c r="AB424" i="2"/>
  <c r="AB417" i="2"/>
  <c r="AB415" i="2"/>
  <c r="AB413" i="2"/>
  <c r="AB409" i="2"/>
  <c r="AB400" i="2"/>
  <c r="AB396" i="2"/>
  <c r="AB384" i="2"/>
  <c r="AB382" i="2"/>
  <c r="AB380" i="2"/>
  <c r="AB372" i="2"/>
  <c r="AB374" i="2"/>
  <c r="AB376" i="2"/>
  <c r="AB370" i="2"/>
  <c r="AB366" i="2"/>
  <c r="AB364" i="2"/>
  <c r="AB362" i="2"/>
  <c r="AB360" i="2"/>
  <c r="AB349" i="2"/>
  <c r="AB347" i="2"/>
  <c r="AB345" i="2"/>
  <c r="AB334" i="2"/>
  <c r="AB332" i="2"/>
  <c r="AB330" i="2"/>
  <c r="AB326" i="2"/>
  <c r="AB324" i="2"/>
  <c r="AB320" i="2"/>
  <c r="AB316" i="2"/>
  <c r="AB314" i="2"/>
  <c r="AB312" i="2"/>
  <c r="AB308" i="2"/>
  <c r="AB306" i="2"/>
  <c r="AB304" i="2"/>
  <c r="AB302" i="2"/>
  <c r="AB294" i="2"/>
  <c r="AB292" i="2"/>
  <c r="AB290" i="2"/>
  <c r="AB282" i="2"/>
  <c r="AB280" i="2"/>
  <c r="AB276" i="2"/>
  <c r="AB274" i="2"/>
  <c r="AB272" i="2"/>
  <c r="AB270" i="2"/>
  <c r="AB268" i="2"/>
  <c r="AB266" i="2"/>
  <c r="AB249" i="2"/>
  <c r="AB243" i="2"/>
  <c r="AB245" i="2"/>
  <c r="AB247" i="2"/>
  <c r="AB241" i="2"/>
  <c r="AB235" i="2"/>
  <c r="AB233" i="2"/>
  <c r="AB231" i="2"/>
  <c r="AB229" i="2"/>
  <c r="AB227" i="2"/>
  <c r="AB223" i="2"/>
  <c r="AB221" i="2"/>
  <c r="AB217" i="2"/>
  <c r="AB215" i="2"/>
  <c r="AB213" i="2"/>
  <c r="AB211" i="2"/>
  <c r="AB209" i="2"/>
  <c r="AB207" i="2"/>
  <c r="AB163" i="2"/>
  <c r="AB255" i="2"/>
  <c r="AB253" i="2"/>
  <c r="AB153" i="2"/>
  <c r="AB149" i="2"/>
  <c r="AB145" i="2"/>
  <c r="AB143" i="2"/>
  <c r="AB135" i="2"/>
  <c r="AB131" i="2"/>
  <c r="AB129" i="2"/>
  <c r="AB127" i="2"/>
  <c r="AB125" i="2"/>
  <c r="AB118" i="2"/>
  <c r="AB116" i="2"/>
  <c r="AB114" i="2"/>
  <c r="AB77" i="2"/>
  <c r="AB75" i="2"/>
  <c r="AB71" i="2"/>
  <c r="AB69" i="2"/>
  <c r="AB65" i="2"/>
  <c r="AB63" i="2"/>
  <c r="AB61" i="2"/>
  <c r="AB59" i="2"/>
  <c r="AB57" i="2"/>
  <c r="AB55" i="2"/>
  <c r="AB53" i="2"/>
  <c r="AB49" i="2"/>
  <c r="AB47" i="2"/>
  <c r="AB45" i="2"/>
  <c r="AB23" i="2"/>
  <c r="AB21" i="2"/>
  <c r="AB19" i="2"/>
  <c r="AB15" i="2"/>
  <c r="AB13" i="2"/>
  <c r="Q287" i="2"/>
  <c r="Q285" i="2" s="1"/>
  <c r="Q284" i="2" s="1"/>
  <c r="R287" i="2"/>
  <c r="R285" i="2" s="1"/>
  <c r="R284" i="2" s="1"/>
  <c r="S287" i="2"/>
  <c r="S285" i="2" s="1"/>
  <c r="T287" i="2"/>
  <c r="T285" i="2" s="1"/>
  <c r="T284" i="2" s="1"/>
  <c r="U287" i="2"/>
  <c r="U285" i="2" s="1"/>
  <c r="U284" i="2" s="1"/>
  <c r="V287" i="2"/>
  <c r="V285" i="2" s="1"/>
  <c r="W287" i="2"/>
  <c r="W285" i="2" s="1"/>
  <c r="W284" i="2" s="1"/>
  <c r="X287" i="2"/>
  <c r="X285" i="2" s="1"/>
  <c r="X284" i="2" s="1"/>
  <c r="Y287" i="2"/>
  <c r="Y285" i="2" s="1"/>
  <c r="Z287" i="2"/>
  <c r="Z285" i="2" s="1"/>
  <c r="Z284" i="2" s="1"/>
  <c r="AA287" i="2"/>
  <c r="AA285" i="2" s="1"/>
  <c r="AA284" i="2" s="1"/>
  <c r="P287" i="2"/>
  <c r="Q344" i="2"/>
  <c r="Q342" i="2" s="1"/>
  <c r="R344" i="2"/>
  <c r="R342" i="2" s="1"/>
  <c r="S344" i="2"/>
  <c r="S342" i="2" s="1"/>
  <c r="T344" i="2"/>
  <c r="T342" i="2" s="1"/>
  <c r="U344" i="2"/>
  <c r="U342" i="2" s="1"/>
  <c r="V344" i="2"/>
  <c r="V342" i="2" s="1"/>
  <c r="W344" i="2"/>
  <c r="W342" i="2" s="1"/>
  <c r="X344" i="2"/>
  <c r="X342" i="2" s="1"/>
  <c r="Y344" i="2"/>
  <c r="Y342" i="2" s="1"/>
  <c r="Z344" i="2"/>
  <c r="Z342" i="2" s="1"/>
  <c r="AA344" i="2"/>
  <c r="AA342" i="2" s="1"/>
  <c r="P359" i="2"/>
  <c r="Q718" i="2"/>
  <c r="R718" i="2"/>
  <c r="S718" i="2"/>
  <c r="T718" i="2"/>
  <c r="U718" i="2"/>
  <c r="V718" i="2"/>
  <c r="W718" i="2"/>
  <c r="X718" i="2"/>
  <c r="Y718" i="2"/>
  <c r="Z718" i="2"/>
  <c r="AA718" i="2"/>
  <c r="P718" i="2"/>
  <c r="Q710" i="2"/>
  <c r="R710" i="2"/>
  <c r="S710" i="2"/>
  <c r="T710" i="2"/>
  <c r="U710" i="2"/>
  <c r="V710" i="2"/>
  <c r="W710" i="2"/>
  <c r="X710" i="2"/>
  <c r="Y710" i="2"/>
  <c r="Z710" i="2"/>
  <c r="AA710" i="2"/>
  <c r="P710" i="2"/>
  <c r="Q675" i="2"/>
  <c r="R675" i="2"/>
  <c r="S675" i="2"/>
  <c r="T675" i="2"/>
  <c r="U675" i="2"/>
  <c r="V675" i="2"/>
  <c r="W675" i="2"/>
  <c r="X675" i="2"/>
  <c r="Y675" i="2"/>
  <c r="Z675" i="2"/>
  <c r="AA675" i="2"/>
  <c r="P675" i="2"/>
  <c r="Q669" i="2"/>
  <c r="R669" i="2"/>
  <c r="S669" i="2"/>
  <c r="T669" i="2"/>
  <c r="U669" i="2"/>
  <c r="V669" i="2"/>
  <c r="W669" i="2"/>
  <c r="X669" i="2"/>
  <c r="Y669" i="2"/>
  <c r="Z669" i="2"/>
  <c r="AA669" i="2"/>
  <c r="P669" i="2"/>
  <c r="Q663" i="2"/>
  <c r="R663" i="2"/>
  <c r="S663" i="2"/>
  <c r="T663" i="2"/>
  <c r="U663" i="2"/>
  <c r="V663" i="2"/>
  <c r="W663" i="2"/>
  <c r="X663" i="2"/>
  <c r="Y663" i="2"/>
  <c r="Z663" i="2"/>
  <c r="AA663" i="2"/>
  <c r="P663" i="2"/>
  <c r="Q651" i="2"/>
  <c r="R651" i="2"/>
  <c r="S651" i="2"/>
  <c r="T651" i="2"/>
  <c r="U651" i="2"/>
  <c r="V651" i="2"/>
  <c r="W651" i="2"/>
  <c r="X651" i="2"/>
  <c r="Y651" i="2"/>
  <c r="Z651" i="2"/>
  <c r="AA651" i="2"/>
  <c r="P651" i="2"/>
  <c r="Q641" i="2"/>
  <c r="R641" i="2"/>
  <c r="S641" i="2"/>
  <c r="T641" i="2"/>
  <c r="U641" i="2"/>
  <c r="V641" i="2"/>
  <c r="W641" i="2"/>
  <c r="X641" i="2"/>
  <c r="Y641" i="2"/>
  <c r="Z641" i="2"/>
  <c r="AA641" i="2"/>
  <c r="P641" i="2"/>
  <c r="Q635" i="2"/>
  <c r="R635" i="2"/>
  <c r="S635" i="2"/>
  <c r="T635" i="2"/>
  <c r="U635" i="2"/>
  <c r="V635" i="2"/>
  <c r="W635" i="2"/>
  <c r="X635" i="2"/>
  <c r="Y635" i="2"/>
  <c r="Z635" i="2"/>
  <c r="AA635" i="2"/>
  <c r="AA633" i="2" s="1"/>
  <c r="AA631" i="2" s="1"/>
  <c r="P635" i="2"/>
  <c r="P608" i="2"/>
  <c r="X608" i="2"/>
  <c r="X606" i="2" s="1"/>
  <c r="Z608" i="2"/>
  <c r="Z606" i="2" s="1"/>
  <c r="AA608" i="2"/>
  <c r="AA606" i="2" s="1"/>
  <c r="Q563" i="2"/>
  <c r="R563" i="2"/>
  <c r="S563" i="2"/>
  <c r="T563" i="2"/>
  <c r="U563" i="2"/>
  <c r="V563" i="2"/>
  <c r="W563" i="2"/>
  <c r="X563" i="2"/>
  <c r="Y563" i="2"/>
  <c r="Z563" i="2"/>
  <c r="AA563" i="2"/>
  <c r="P563" i="2"/>
  <c r="P559" i="2"/>
  <c r="P555" i="2"/>
  <c r="P549" i="2"/>
  <c r="Q541" i="2"/>
  <c r="R541" i="2"/>
  <c r="S541" i="2"/>
  <c r="T541" i="2"/>
  <c r="U541" i="2"/>
  <c r="V541" i="2"/>
  <c r="W541" i="2"/>
  <c r="X541" i="2"/>
  <c r="Y541" i="2"/>
  <c r="Z541" i="2"/>
  <c r="AA541" i="2"/>
  <c r="P541" i="2"/>
  <c r="Q537" i="2"/>
  <c r="R537" i="2"/>
  <c r="S537" i="2"/>
  <c r="T537" i="2"/>
  <c r="U537" i="2"/>
  <c r="V537" i="2"/>
  <c r="W537" i="2"/>
  <c r="X537" i="2"/>
  <c r="Y537" i="2"/>
  <c r="Z537" i="2"/>
  <c r="AA537" i="2"/>
  <c r="P537" i="2"/>
  <c r="Q529" i="2"/>
  <c r="R529" i="2"/>
  <c r="S529" i="2"/>
  <c r="T529" i="2"/>
  <c r="U529" i="2"/>
  <c r="V529" i="2"/>
  <c r="W529" i="2"/>
  <c r="X529" i="2"/>
  <c r="Y529" i="2"/>
  <c r="Z529" i="2"/>
  <c r="AA529" i="2"/>
  <c r="P529" i="2"/>
  <c r="Q708" i="2" l="1"/>
  <c r="Q706" i="2" s="1"/>
  <c r="U633" i="2"/>
  <c r="U631" i="2" s="1"/>
  <c r="AA708" i="2"/>
  <c r="AA706" i="2" s="1"/>
  <c r="V661" i="2"/>
  <c r="T661" i="2"/>
  <c r="X708" i="2"/>
  <c r="X706" i="2" s="1"/>
  <c r="S661" i="2"/>
  <c r="S659" i="2" s="1"/>
  <c r="W708" i="2"/>
  <c r="W706" i="2" s="1"/>
  <c r="R633" i="2"/>
  <c r="R631" i="2" s="1"/>
  <c r="Z340" i="2"/>
  <c r="R340" i="2"/>
  <c r="U340" i="2"/>
  <c r="X340" i="2"/>
  <c r="T340" i="2"/>
  <c r="AA340" i="2"/>
  <c r="W340" i="2"/>
  <c r="Z708" i="2"/>
  <c r="Z706" i="2" s="1"/>
  <c r="R708" i="2"/>
  <c r="R706" i="2" s="1"/>
  <c r="W633" i="2"/>
  <c r="W631" i="2" s="1"/>
  <c r="Y661" i="2"/>
  <c r="Y659" i="2" s="1"/>
  <c r="P661" i="2"/>
  <c r="Q661" i="2"/>
  <c r="Q659" i="2" s="1"/>
  <c r="X661" i="2"/>
  <c r="X659" i="2" s="1"/>
  <c r="AA661" i="2"/>
  <c r="AA659" i="2" s="1"/>
  <c r="W661" i="2"/>
  <c r="W659" i="2" s="1"/>
  <c r="U661" i="2"/>
  <c r="U659" i="2" s="1"/>
  <c r="Z661" i="2"/>
  <c r="Z659" i="2" s="1"/>
  <c r="R661" i="2"/>
  <c r="R659" i="2" s="1"/>
  <c r="X633" i="2"/>
  <c r="X631" i="2" s="1"/>
  <c r="T708" i="2"/>
  <c r="T706" i="2" s="1"/>
  <c r="T633" i="2"/>
  <c r="T631" i="2" s="1"/>
  <c r="Y633" i="2"/>
  <c r="Y631" i="2" s="1"/>
  <c r="P708" i="2"/>
  <c r="P706" i="2" s="1"/>
  <c r="S708" i="2"/>
  <c r="S706" i="2" s="1"/>
  <c r="S284" i="2"/>
  <c r="Y608" i="2"/>
  <c r="Y606" i="2" s="1"/>
  <c r="Y708" i="2"/>
  <c r="Y706" i="2" s="1"/>
  <c r="Y284" i="2"/>
  <c r="S633" i="2"/>
  <c r="S631" i="2" s="1"/>
  <c r="V633" i="2"/>
  <c r="V631" i="2" s="1"/>
  <c r="V659" i="2"/>
  <c r="V708" i="2"/>
  <c r="V706" i="2" s="1"/>
  <c r="V284" i="2"/>
  <c r="T659" i="2"/>
  <c r="Q633" i="2"/>
  <c r="Q631" i="2" s="1"/>
  <c r="V608" i="2"/>
  <c r="V606" i="2" s="1"/>
  <c r="R608" i="2"/>
  <c r="R606" i="2" s="1"/>
  <c r="Z633" i="2"/>
  <c r="Z631" i="2" s="1"/>
  <c r="U708" i="2"/>
  <c r="U706" i="2" s="1"/>
  <c r="S608" i="2"/>
  <c r="S606" i="2" s="1"/>
  <c r="AB640" i="2"/>
  <c r="U608" i="2"/>
  <c r="U606" i="2" s="1"/>
  <c r="Q608" i="2"/>
  <c r="Q606" i="2" s="1"/>
  <c r="AB650" i="2"/>
  <c r="AB536" i="2"/>
  <c r="AB540" i="2"/>
  <c r="P633" i="2"/>
  <c r="AB634" i="2"/>
  <c r="AB528" i="2"/>
  <c r="T608" i="2"/>
  <c r="T606" i="2" s="1"/>
  <c r="P606" i="2"/>
  <c r="AB343" i="2"/>
  <c r="AB286" i="2"/>
  <c r="P285" i="2"/>
  <c r="Q521" i="2"/>
  <c r="R521" i="2"/>
  <c r="S521" i="2"/>
  <c r="T521" i="2"/>
  <c r="U521" i="2"/>
  <c r="V521" i="2"/>
  <c r="W521" i="2"/>
  <c r="X521" i="2"/>
  <c r="Y521" i="2"/>
  <c r="Z521" i="2"/>
  <c r="AA521" i="2"/>
  <c r="P521" i="2"/>
  <c r="Q507" i="2"/>
  <c r="S507" i="2"/>
  <c r="T507" i="2"/>
  <c r="U507" i="2"/>
  <c r="V507" i="2"/>
  <c r="W507" i="2"/>
  <c r="X507" i="2"/>
  <c r="Y507" i="2"/>
  <c r="Z507" i="2"/>
  <c r="AA507" i="2"/>
  <c r="P507" i="2"/>
  <c r="Q497" i="2"/>
  <c r="R497" i="2"/>
  <c r="S497" i="2"/>
  <c r="T497" i="2"/>
  <c r="U497" i="2"/>
  <c r="V497" i="2"/>
  <c r="W497" i="2"/>
  <c r="X497" i="2"/>
  <c r="Y497" i="2"/>
  <c r="Z497" i="2"/>
  <c r="AA497" i="2"/>
  <c r="P497" i="2"/>
  <c r="Q493" i="2"/>
  <c r="R493" i="2"/>
  <c r="S493" i="2"/>
  <c r="T493" i="2"/>
  <c r="U493" i="2"/>
  <c r="V493" i="2"/>
  <c r="W493" i="2"/>
  <c r="X493" i="2"/>
  <c r="Y493" i="2"/>
  <c r="Z493" i="2"/>
  <c r="AA493" i="2"/>
  <c r="P493" i="2"/>
  <c r="Q476" i="2"/>
  <c r="R476" i="2"/>
  <c r="S476" i="2"/>
  <c r="T476" i="2"/>
  <c r="U476" i="2"/>
  <c r="V476" i="2"/>
  <c r="W476" i="2"/>
  <c r="X476" i="2"/>
  <c r="Y476" i="2"/>
  <c r="Z476" i="2"/>
  <c r="AA476" i="2"/>
  <c r="P476" i="2"/>
  <c r="P468" i="2"/>
  <c r="Q458" i="2"/>
  <c r="R458" i="2"/>
  <c r="S458" i="2"/>
  <c r="T458" i="2"/>
  <c r="U458" i="2"/>
  <c r="V458" i="2"/>
  <c r="W458" i="2"/>
  <c r="X458" i="2"/>
  <c r="Y458" i="2"/>
  <c r="Z458" i="2"/>
  <c r="AA458" i="2"/>
  <c r="P458" i="2"/>
  <c r="Q484" i="2"/>
  <c r="R484" i="2"/>
  <c r="S484" i="2"/>
  <c r="T484" i="2"/>
  <c r="U484" i="2"/>
  <c r="V484" i="2"/>
  <c r="W484" i="2"/>
  <c r="X484" i="2"/>
  <c r="Y484" i="2"/>
  <c r="Z484" i="2"/>
  <c r="AA484" i="2"/>
  <c r="P484" i="2"/>
  <c r="Q437" i="2"/>
  <c r="Q435" i="2" s="1"/>
  <c r="Q433" i="2" s="1"/>
  <c r="R437" i="2"/>
  <c r="R435" i="2" s="1"/>
  <c r="R433" i="2" s="1"/>
  <c r="S437" i="2"/>
  <c r="T437" i="2"/>
  <c r="T435" i="2" s="1"/>
  <c r="T433" i="2" s="1"/>
  <c r="U437" i="2"/>
  <c r="U435" i="2" s="1"/>
  <c r="U433" i="2" s="1"/>
  <c r="V437" i="2"/>
  <c r="W437" i="2"/>
  <c r="W435" i="2" s="1"/>
  <c r="W433" i="2" s="1"/>
  <c r="X437" i="2"/>
  <c r="X435" i="2" s="1"/>
  <c r="X433" i="2" s="1"/>
  <c r="Y437" i="2"/>
  <c r="Z437" i="2"/>
  <c r="Z435" i="2" s="1"/>
  <c r="Z433" i="2" s="1"/>
  <c r="AA437" i="2"/>
  <c r="AA435" i="2" s="1"/>
  <c r="AA433" i="2" s="1"/>
  <c r="P437" i="2"/>
  <c r="Q423" i="2"/>
  <c r="R423" i="2"/>
  <c r="S423" i="2"/>
  <c r="T423" i="2"/>
  <c r="U423" i="2"/>
  <c r="V423" i="2"/>
  <c r="W423" i="2"/>
  <c r="X423" i="2"/>
  <c r="Y423" i="2"/>
  <c r="Z423" i="2"/>
  <c r="AA423" i="2"/>
  <c r="P423" i="2"/>
  <c r="Q406" i="2"/>
  <c r="Q404" i="2" s="1"/>
  <c r="Q402" i="2" s="1"/>
  <c r="R406" i="2"/>
  <c r="R404" i="2" s="1"/>
  <c r="R402" i="2" s="1"/>
  <c r="S406" i="2"/>
  <c r="T406" i="2"/>
  <c r="T404" i="2" s="1"/>
  <c r="T402" i="2" s="1"/>
  <c r="U406" i="2"/>
  <c r="U404" i="2" s="1"/>
  <c r="U402" i="2" s="1"/>
  <c r="V406" i="2"/>
  <c r="W406" i="2"/>
  <c r="W404" i="2" s="1"/>
  <c r="W402" i="2" s="1"/>
  <c r="X406" i="2"/>
  <c r="X404" i="2" s="1"/>
  <c r="X402" i="2" s="1"/>
  <c r="Y406" i="2"/>
  <c r="Z406" i="2"/>
  <c r="Z404" i="2" s="1"/>
  <c r="Z402" i="2" s="1"/>
  <c r="AA406" i="2"/>
  <c r="AA404" i="2" s="1"/>
  <c r="AA402" i="2" s="1"/>
  <c r="P406" i="2"/>
  <c r="Q379" i="2"/>
  <c r="R379" i="2"/>
  <c r="S379" i="2"/>
  <c r="T379" i="2"/>
  <c r="U379" i="2"/>
  <c r="V379" i="2"/>
  <c r="W379" i="2"/>
  <c r="X379" i="2"/>
  <c r="Y379" i="2"/>
  <c r="Z379" i="2"/>
  <c r="AA379" i="2"/>
  <c r="P379" i="2"/>
  <c r="Q359" i="2"/>
  <c r="R359" i="2"/>
  <c r="S359" i="2"/>
  <c r="T359" i="2"/>
  <c r="U359" i="2"/>
  <c r="V359" i="2"/>
  <c r="W359" i="2"/>
  <c r="X359" i="2"/>
  <c r="Y359" i="2"/>
  <c r="Z359" i="2"/>
  <c r="AA359" i="2"/>
  <c r="AA357" i="2" s="1"/>
  <c r="Q322" i="2"/>
  <c r="R322" i="2"/>
  <c r="S322" i="2"/>
  <c r="T322" i="2"/>
  <c r="U322" i="2"/>
  <c r="V322" i="2"/>
  <c r="W322" i="2"/>
  <c r="X322" i="2"/>
  <c r="Y322" i="2"/>
  <c r="Z322" i="2"/>
  <c r="AA322" i="2"/>
  <c r="P322" i="2"/>
  <c r="Q311" i="2"/>
  <c r="R311" i="2"/>
  <c r="S311" i="2"/>
  <c r="T311" i="2"/>
  <c r="U311" i="2"/>
  <c r="V311" i="2"/>
  <c r="W311" i="2"/>
  <c r="X311" i="2"/>
  <c r="Y311" i="2"/>
  <c r="Z311" i="2"/>
  <c r="AA311" i="2"/>
  <c r="S310" i="2"/>
  <c r="T310" i="2"/>
  <c r="U310" i="2"/>
  <c r="V310" i="2"/>
  <c r="W310" i="2"/>
  <c r="X310" i="2"/>
  <c r="Y310" i="2"/>
  <c r="Z310" i="2"/>
  <c r="AA310" i="2"/>
  <c r="P310" i="2"/>
  <c r="Q310" i="2"/>
  <c r="R310" i="2"/>
  <c r="Q265" i="2"/>
  <c r="Q263" i="2" s="1"/>
  <c r="Q261" i="2" s="1"/>
  <c r="R261" i="2"/>
  <c r="S265" i="2"/>
  <c r="T265" i="2"/>
  <c r="T263" i="2" s="1"/>
  <c r="T261" i="2" s="1"/>
  <c r="U265" i="2"/>
  <c r="U263" i="2" s="1"/>
  <c r="U261" i="2" s="1"/>
  <c r="V265" i="2"/>
  <c r="W265" i="2"/>
  <c r="W263" i="2" s="1"/>
  <c r="W261" i="2" s="1"/>
  <c r="X265" i="2"/>
  <c r="X263" i="2" s="1"/>
  <c r="X261" i="2" s="1"/>
  <c r="Y265" i="2"/>
  <c r="Z265" i="2"/>
  <c r="Z263" i="2" s="1"/>
  <c r="Z261" i="2" s="1"/>
  <c r="AA265" i="2"/>
  <c r="AA263" i="2" s="1"/>
  <c r="AA261" i="2" s="1"/>
  <c r="P263" i="2"/>
  <c r="Q226" i="2"/>
  <c r="R226" i="2"/>
  <c r="S226" i="2"/>
  <c r="T226" i="2"/>
  <c r="U226" i="2"/>
  <c r="V226" i="2"/>
  <c r="W226" i="2"/>
  <c r="X226" i="2"/>
  <c r="Y226" i="2"/>
  <c r="Z226" i="2"/>
  <c r="AA226" i="2"/>
  <c r="Q220" i="2"/>
  <c r="R220" i="2"/>
  <c r="S220" i="2"/>
  <c r="T220" i="2"/>
  <c r="U220" i="2"/>
  <c r="V220" i="2"/>
  <c r="W220" i="2"/>
  <c r="X220" i="2"/>
  <c r="Y220" i="2"/>
  <c r="Z220" i="2"/>
  <c r="AA220" i="2"/>
  <c r="P220" i="2"/>
  <c r="P140" i="2" s="1"/>
  <c r="Q184" i="2"/>
  <c r="R184" i="2"/>
  <c r="S184" i="2"/>
  <c r="T184" i="2"/>
  <c r="U184" i="2"/>
  <c r="V184" i="2"/>
  <c r="W184" i="2"/>
  <c r="X184" i="2"/>
  <c r="Y184" i="2"/>
  <c r="Z184" i="2"/>
  <c r="AA184" i="2"/>
  <c r="Q174" i="2"/>
  <c r="R174" i="2"/>
  <c r="S174" i="2"/>
  <c r="T174" i="2"/>
  <c r="U174" i="2"/>
  <c r="V174" i="2"/>
  <c r="W174" i="2"/>
  <c r="X174" i="2"/>
  <c r="Y174" i="2"/>
  <c r="Z174" i="2"/>
  <c r="AA174" i="2"/>
  <c r="Q252" i="2"/>
  <c r="R252" i="2"/>
  <c r="S252" i="2"/>
  <c r="T252" i="2"/>
  <c r="U252" i="2"/>
  <c r="V252" i="2"/>
  <c r="W252" i="2"/>
  <c r="X252" i="2"/>
  <c r="Y252" i="2"/>
  <c r="Z252" i="2"/>
  <c r="AA252" i="2"/>
  <c r="Q152" i="2"/>
  <c r="R152" i="2"/>
  <c r="S152" i="2"/>
  <c r="T152" i="2"/>
  <c r="U152" i="2"/>
  <c r="V152" i="2"/>
  <c r="W152" i="2"/>
  <c r="X152" i="2"/>
  <c r="Y152" i="2"/>
  <c r="Z152" i="2"/>
  <c r="AA152" i="2"/>
  <c r="X148" i="2"/>
  <c r="W148" i="2"/>
  <c r="Q148" i="2"/>
  <c r="R148" i="2"/>
  <c r="S148" i="2"/>
  <c r="T148" i="2"/>
  <c r="U148" i="2"/>
  <c r="V148" i="2"/>
  <c r="Y148" i="2"/>
  <c r="Z148" i="2"/>
  <c r="AA148" i="2"/>
  <c r="Q142" i="2"/>
  <c r="R142" i="2"/>
  <c r="S142" i="2"/>
  <c r="T142" i="2"/>
  <c r="U142" i="2"/>
  <c r="V142" i="2"/>
  <c r="W142" i="2"/>
  <c r="X142" i="2"/>
  <c r="Y142" i="2"/>
  <c r="Z142" i="2"/>
  <c r="AA142" i="2"/>
  <c r="R134" i="2"/>
  <c r="Q109" i="2"/>
  <c r="R109" i="2"/>
  <c r="S109" i="2"/>
  <c r="T109" i="2"/>
  <c r="U109" i="2"/>
  <c r="V109" i="2"/>
  <c r="W109" i="2"/>
  <c r="X109" i="2"/>
  <c r="Y109" i="2"/>
  <c r="Z109" i="2"/>
  <c r="AA109" i="2"/>
  <c r="U68" i="2"/>
  <c r="P659" i="2" l="1"/>
  <c r="AB660" i="2"/>
  <c r="S340" i="2"/>
  <c r="Q340" i="2"/>
  <c r="P340" i="2"/>
  <c r="V340" i="2"/>
  <c r="Y340" i="2"/>
  <c r="AB659" i="2"/>
  <c r="Y263" i="2"/>
  <c r="Y261" i="2" s="1"/>
  <c r="S435" i="2"/>
  <c r="S433" i="2" s="1"/>
  <c r="AB73" i="2"/>
  <c r="V404" i="2"/>
  <c r="V402" i="2" s="1"/>
  <c r="V435" i="2"/>
  <c r="V433" i="2" s="1"/>
  <c r="S263" i="2"/>
  <c r="S261" i="2" s="1"/>
  <c r="Y404" i="2"/>
  <c r="Y402" i="2" s="1"/>
  <c r="Y435" i="2"/>
  <c r="Y433" i="2" s="1"/>
  <c r="S404" i="2"/>
  <c r="S402" i="2" s="1"/>
  <c r="P491" i="2"/>
  <c r="P489" i="2" s="1"/>
  <c r="V263" i="2"/>
  <c r="V261" i="2" s="1"/>
  <c r="P435" i="2"/>
  <c r="AB341" i="2"/>
  <c r="AB707" i="2"/>
  <c r="AB706" i="2"/>
  <c r="Z491" i="2"/>
  <c r="Z489" i="2" s="1"/>
  <c r="V491" i="2"/>
  <c r="V489" i="2" s="1"/>
  <c r="R491" i="2"/>
  <c r="R489" i="2" s="1"/>
  <c r="Y491" i="2"/>
  <c r="Y489" i="2" s="1"/>
  <c r="U491" i="2"/>
  <c r="U489" i="2" s="1"/>
  <c r="Q491" i="2"/>
  <c r="AA491" i="2"/>
  <c r="AA489" i="2" s="1"/>
  <c r="W491" i="2"/>
  <c r="W489" i="2" s="1"/>
  <c r="S491" i="2"/>
  <c r="S489" i="2" s="1"/>
  <c r="X491" i="2"/>
  <c r="X489" i="2" s="1"/>
  <c r="T491" i="2"/>
  <c r="T489" i="2" s="1"/>
  <c r="AB318" i="2"/>
  <c r="AB358" i="2"/>
  <c r="AB378" i="2"/>
  <c r="AB310" i="2"/>
  <c r="AB496" i="2"/>
  <c r="P631" i="2"/>
  <c r="AB632" i="2"/>
  <c r="AB631" i="2" s="1"/>
  <c r="AB205" i="2"/>
  <c r="P404" i="2"/>
  <c r="P402" i="2" s="1"/>
  <c r="AB405" i="2"/>
  <c r="AB110" i="2"/>
  <c r="AB112" i="2"/>
  <c r="AB219" i="2"/>
  <c r="AB225" i="2"/>
  <c r="AB264" i="2"/>
  <c r="P421" i="2"/>
  <c r="P419" i="2" s="1"/>
  <c r="AB422" i="2"/>
  <c r="AB483" i="2"/>
  <c r="AB520" i="2"/>
  <c r="P393" i="2"/>
  <c r="P391" i="2" s="1"/>
  <c r="AB394" i="2"/>
  <c r="P284" i="2"/>
  <c r="AB285" i="2"/>
  <c r="AA355" i="2"/>
  <c r="AB340" i="2" l="1"/>
  <c r="AB434" i="2"/>
  <c r="AB402" i="2"/>
  <c r="P433" i="2"/>
  <c r="AB284" i="2"/>
  <c r="AB262" i="2"/>
  <c r="AB490" i="2"/>
  <c r="Q489" i="2"/>
  <c r="AB489" i="2" s="1"/>
  <c r="P109" i="2"/>
  <c r="P390" i="2"/>
  <c r="AB322" i="2"/>
  <c r="P261" i="2"/>
  <c r="P297" i="2"/>
  <c r="AB433" i="2" l="1"/>
  <c r="AB109" i="2"/>
  <c r="AH109" i="2" s="1"/>
  <c r="AH27" i="2" s="1"/>
  <c r="AB261" i="2"/>
  <c r="Q52" i="2"/>
  <c r="R52" i="2"/>
  <c r="S52" i="2"/>
  <c r="T52" i="2"/>
  <c r="U52" i="2"/>
  <c r="V52" i="2"/>
  <c r="W52" i="2"/>
  <c r="X52" i="2"/>
  <c r="Y52" i="2"/>
  <c r="Z52" i="2"/>
  <c r="AA52" i="2"/>
  <c r="Q44" i="2"/>
  <c r="R44" i="2"/>
  <c r="S44" i="2"/>
  <c r="T44" i="2"/>
  <c r="U44" i="2"/>
  <c r="V44" i="2"/>
  <c r="W44" i="2"/>
  <c r="X44" i="2"/>
  <c r="Y44" i="2"/>
  <c r="Z44" i="2"/>
  <c r="AA44" i="2"/>
  <c r="Q12" i="2"/>
  <c r="R12" i="2"/>
  <c r="R10" i="2" s="1"/>
  <c r="R8" i="2" s="1"/>
  <c r="R7" i="2" s="1"/>
  <c r="S12" i="2"/>
  <c r="T12" i="2"/>
  <c r="T10" i="2" s="1"/>
  <c r="T8" i="2" s="1"/>
  <c r="T7" i="2" s="1"/>
  <c r="U12" i="2"/>
  <c r="U10" i="2" s="1"/>
  <c r="U8" i="2" s="1"/>
  <c r="U7" i="2" s="1"/>
  <c r="V12" i="2"/>
  <c r="W12" i="2"/>
  <c r="W10" i="2" s="1"/>
  <c r="W8" i="2" s="1"/>
  <c r="W7" i="2" s="1"/>
  <c r="X12" i="2"/>
  <c r="X10" i="2" s="1"/>
  <c r="X8" i="2" s="1"/>
  <c r="X7" i="2" s="1"/>
  <c r="Y12" i="2"/>
  <c r="Z12" i="2"/>
  <c r="Z10" i="2" s="1"/>
  <c r="Z8" i="2" s="1"/>
  <c r="Z7" i="2" s="1"/>
  <c r="AA12" i="2"/>
  <c r="AA10" i="2" s="1"/>
  <c r="AA8" i="2" s="1"/>
  <c r="AA7" i="2" s="1"/>
  <c r="P12" i="2"/>
  <c r="U30" i="2" l="1"/>
  <c r="U28" i="2" s="1"/>
  <c r="V10" i="2"/>
  <c r="V8" i="2" s="1"/>
  <c r="Y10" i="2"/>
  <c r="Y8" i="2" s="1"/>
  <c r="Q10" i="2"/>
  <c r="Q8" i="2" s="1"/>
  <c r="Q7" i="2" s="1"/>
  <c r="S10" i="2"/>
  <c r="S8" i="2" s="1"/>
  <c r="P10" i="2"/>
  <c r="AB17" i="2"/>
  <c r="AB43" i="2"/>
  <c r="AB11" i="2"/>
  <c r="AB51" i="2"/>
  <c r="AA124" i="2"/>
  <c r="AA122" i="2" s="1"/>
  <c r="AA120" i="2" s="1"/>
  <c r="Z124" i="2"/>
  <c r="Z122" i="2" s="1"/>
  <c r="Z120" i="2" s="1"/>
  <c r="Y124" i="2"/>
  <c r="X124" i="2"/>
  <c r="X122" i="2" s="1"/>
  <c r="X120" i="2" s="1"/>
  <c r="W124" i="2"/>
  <c r="W122" i="2" s="1"/>
  <c r="W120" i="2" s="1"/>
  <c r="V124" i="2"/>
  <c r="U124" i="2"/>
  <c r="U122" i="2" s="1"/>
  <c r="U120" i="2" s="1"/>
  <c r="T124" i="2"/>
  <c r="T122" i="2" s="1"/>
  <c r="T120" i="2" s="1"/>
  <c r="S124" i="2"/>
  <c r="R124" i="2"/>
  <c r="R122" i="2" s="1"/>
  <c r="R120" i="2" s="1"/>
  <c r="Q124" i="2"/>
  <c r="P124" i="2"/>
  <c r="P122" i="2" s="1"/>
  <c r="S7" i="2" l="1"/>
  <c r="V7" i="2"/>
  <c r="Y7" i="2"/>
  <c r="AB9" i="2"/>
  <c r="Y122" i="2"/>
  <c r="Y120" i="2" s="1"/>
  <c r="V122" i="2"/>
  <c r="V120" i="2" s="1"/>
  <c r="S122" i="2"/>
  <c r="S120" i="2" s="1"/>
  <c r="P8" i="2"/>
  <c r="U27" i="2"/>
  <c r="AB123" i="2"/>
  <c r="AB680" i="2"/>
  <c r="AB678" i="2"/>
  <c r="Z369" i="2"/>
  <c r="Y369" i="2"/>
  <c r="Y357" i="2" s="1"/>
  <c r="X369" i="2"/>
  <c r="W369" i="2"/>
  <c r="V369" i="2"/>
  <c r="V357" i="2" s="1"/>
  <c r="U369" i="2"/>
  <c r="T369" i="2"/>
  <c r="S369" i="2"/>
  <c r="S357" i="2" s="1"/>
  <c r="R369" i="2"/>
  <c r="Q369" i="2"/>
  <c r="P369" i="2"/>
  <c r="P357" i="2" s="1"/>
  <c r="W357" i="2" l="1"/>
  <c r="W355" i="2" s="1"/>
  <c r="T357" i="2"/>
  <c r="T355" i="2" s="1"/>
  <c r="X357" i="2"/>
  <c r="X355" i="2" s="1"/>
  <c r="Q357" i="2"/>
  <c r="Q355" i="2" s="1"/>
  <c r="U357" i="2"/>
  <c r="U355" i="2" s="1"/>
  <c r="R357" i="2"/>
  <c r="R355" i="2" s="1"/>
  <c r="Z357" i="2"/>
  <c r="Z355" i="2" s="1"/>
  <c r="P7" i="2"/>
  <c r="Y355" i="2"/>
  <c r="S355" i="2"/>
  <c r="V355" i="2"/>
  <c r="AB8" i="2"/>
  <c r="AB368" i="2"/>
  <c r="AB674" i="2"/>
  <c r="AB356" i="2" l="1"/>
  <c r="AB7" i="2"/>
  <c r="P355" i="2"/>
  <c r="AB672" i="2"/>
  <c r="AB619" i="2"/>
  <c r="AB436" i="2"/>
  <c r="AB251" i="2"/>
  <c r="AB151" i="2"/>
  <c r="AB147" i="2"/>
  <c r="AB141" i="2"/>
  <c r="AA68" i="2"/>
  <c r="AA30" i="2" s="1"/>
  <c r="Z68" i="2"/>
  <c r="Z30" i="2" s="1"/>
  <c r="Y68" i="2"/>
  <c r="Y30" i="2" s="1"/>
  <c r="X68" i="2"/>
  <c r="X30" i="2" s="1"/>
  <c r="W68" i="2"/>
  <c r="W30" i="2" s="1"/>
  <c r="V68" i="2"/>
  <c r="V30" i="2" s="1"/>
  <c r="T68" i="2"/>
  <c r="T30" i="2" s="1"/>
  <c r="S68" i="2"/>
  <c r="S30" i="2" s="1"/>
  <c r="R68" i="2"/>
  <c r="R30" i="2" s="1"/>
  <c r="Q68" i="2"/>
  <c r="Q30" i="2" s="1"/>
  <c r="AB29" i="2" l="1"/>
  <c r="S28" i="2"/>
  <c r="Y28" i="2"/>
  <c r="P296" i="2"/>
  <c r="AB355" i="2"/>
  <c r="Q28" i="2"/>
  <c r="W28" i="2"/>
  <c r="W27" i="2" s="1"/>
  <c r="AA28" i="2"/>
  <c r="AA27" i="2" s="1"/>
  <c r="X28" i="2"/>
  <c r="X27" i="2" s="1"/>
  <c r="V28" i="2"/>
  <c r="Z28" i="2"/>
  <c r="Z27" i="2" s="1"/>
  <c r="T28" i="2"/>
  <c r="T27" i="2" s="1"/>
  <c r="AB67" i="2"/>
  <c r="AB668" i="2"/>
  <c r="AB662" i="2"/>
  <c r="AB492" i="2"/>
  <c r="S27" i="2" l="1"/>
  <c r="Y27" i="2"/>
  <c r="V27" i="2"/>
  <c r="R28" i="2"/>
  <c r="R27" i="2" s="1"/>
  <c r="P28" i="2"/>
  <c r="AB596" i="2"/>
  <c r="AA597" i="2"/>
  <c r="Z597" i="2"/>
  <c r="Y597" i="2"/>
  <c r="X597" i="2"/>
  <c r="W597" i="2"/>
  <c r="V597" i="2"/>
  <c r="U597" i="2"/>
  <c r="T597" i="2"/>
  <c r="S597" i="2"/>
  <c r="R597" i="2"/>
  <c r="Q597" i="2"/>
  <c r="P597" i="2"/>
  <c r="AA596" i="2"/>
  <c r="Z596" i="2"/>
  <c r="Y596" i="2"/>
  <c r="X596" i="2"/>
  <c r="W596" i="2"/>
  <c r="V596" i="2"/>
  <c r="U596" i="2"/>
  <c r="T596" i="2"/>
  <c r="S596" i="2"/>
  <c r="R596" i="2"/>
  <c r="Q596" i="2"/>
  <c r="AA591" i="2"/>
  <c r="Z591" i="2"/>
  <c r="Y591" i="2"/>
  <c r="X591" i="2"/>
  <c r="W591" i="2"/>
  <c r="V591" i="2"/>
  <c r="U591" i="2"/>
  <c r="T591" i="2"/>
  <c r="S591" i="2"/>
  <c r="R591" i="2"/>
  <c r="Q591" i="2"/>
  <c r="P591" i="2"/>
  <c r="AB590" i="2"/>
  <c r="AA590" i="2"/>
  <c r="Z590" i="2"/>
  <c r="Y590" i="2"/>
  <c r="X590" i="2"/>
  <c r="W590" i="2"/>
  <c r="V590" i="2"/>
  <c r="U590" i="2"/>
  <c r="T590" i="2"/>
  <c r="S590" i="2"/>
  <c r="R590" i="2"/>
  <c r="Q590" i="2"/>
  <c r="P590" i="2"/>
  <c r="AA583" i="2"/>
  <c r="Z583" i="2"/>
  <c r="Y583" i="2"/>
  <c r="X583" i="2"/>
  <c r="W583" i="2"/>
  <c r="V583" i="2"/>
  <c r="U583" i="2"/>
  <c r="T583" i="2"/>
  <c r="S583" i="2"/>
  <c r="R583" i="2"/>
  <c r="Q583" i="2"/>
  <c r="P583" i="2"/>
  <c r="AA582" i="2"/>
  <c r="Z582" i="2"/>
  <c r="X582" i="2"/>
  <c r="W582" i="2"/>
  <c r="V582" i="2"/>
  <c r="U582" i="2"/>
  <c r="T582" i="2"/>
  <c r="S582" i="2"/>
  <c r="R582" i="2"/>
  <c r="Q582" i="2"/>
  <c r="AA577" i="2"/>
  <c r="Z577" i="2"/>
  <c r="Y577" i="2"/>
  <c r="X577" i="2"/>
  <c r="W577" i="2"/>
  <c r="V577" i="2"/>
  <c r="U577" i="2"/>
  <c r="T577" i="2"/>
  <c r="S577" i="2"/>
  <c r="R577" i="2"/>
  <c r="Q577" i="2"/>
  <c r="P577" i="2"/>
  <c r="AA576" i="2"/>
  <c r="Z576" i="2"/>
  <c r="Y576" i="2"/>
  <c r="X576" i="2"/>
  <c r="W576" i="2"/>
  <c r="U576" i="2"/>
  <c r="T576" i="2"/>
  <c r="S576" i="2"/>
  <c r="R576" i="2"/>
  <c r="Q576" i="2"/>
  <c r="P576" i="2"/>
  <c r="AB574" i="2"/>
  <c r="AA571" i="2"/>
  <c r="Z571" i="2"/>
  <c r="Y571" i="2"/>
  <c r="W571" i="2"/>
  <c r="V571" i="2"/>
  <c r="U571" i="2"/>
  <c r="T571" i="2"/>
  <c r="S571" i="2"/>
  <c r="R571" i="2"/>
  <c r="Q571" i="2"/>
  <c r="P571" i="2"/>
  <c r="AA570" i="2"/>
  <c r="Z570" i="2"/>
  <c r="Y570" i="2"/>
  <c r="X570" i="2"/>
  <c r="W570" i="2"/>
  <c r="V570" i="2"/>
  <c r="U570" i="2"/>
  <c r="T570" i="2"/>
  <c r="S570" i="2"/>
  <c r="R570" i="2"/>
  <c r="Q570" i="2"/>
  <c r="AB568" i="2"/>
  <c r="AB566" i="2"/>
  <c r="AA559" i="2"/>
  <c r="Z559" i="2"/>
  <c r="Y559" i="2"/>
  <c r="X559" i="2"/>
  <c r="W559" i="2"/>
  <c r="V559" i="2"/>
  <c r="U559" i="2"/>
  <c r="T559" i="2"/>
  <c r="S559" i="2"/>
  <c r="R559" i="2"/>
  <c r="Q559" i="2"/>
  <c r="AA558" i="2"/>
  <c r="Z558" i="2"/>
  <c r="Y558" i="2"/>
  <c r="X558" i="2"/>
  <c r="W558" i="2"/>
  <c r="V558" i="2"/>
  <c r="U558" i="2"/>
  <c r="T558" i="2"/>
  <c r="S558" i="2"/>
  <c r="R558" i="2"/>
  <c r="Q558" i="2"/>
  <c r="P558" i="2"/>
  <c r="AA555" i="2"/>
  <c r="Z555" i="2"/>
  <c r="Y555" i="2"/>
  <c r="X555" i="2"/>
  <c r="W555" i="2"/>
  <c r="V555" i="2"/>
  <c r="U555" i="2"/>
  <c r="T555" i="2"/>
  <c r="S555" i="2"/>
  <c r="R555" i="2"/>
  <c r="Q555" i="2"/>
  <c r="AA554" i="2"/>
  <c r="Z554" i="2"/>
  <c r="Y554" i="2"/>
  <c r="X554" i="2"/>
  <c r="W554" i="2"/>
  <c r="V554" i="2"/>
  <c r="U554" i="2"/>
  <c r="T554" i="2"/>
  <c r="S554" i="2"/>
  <c r="R554" i="2"/>
  <c r="Q554" i="2"/>
  <c r="P554" i="2"/>
  <c r="AB550" i="2"/>
  <c r="AA549" i="2"/>
  <c r="Z549" i="2"/>
  <c r="Y549" i="2"/>
  <c r="X549" i="2"/>
  <c r="W549" i="2"/>
  <c r="V549" i="2"/>
  <c r="U549" i="2"/>
  <c r="T549" i="2"/>
  <c r="S549" i="2"/>
  <c r="R549" i="2"/>
  <c r="Q549" i="2"/>
  <c r="AA548" i="2"/>
  <c r="Z548" i="2"/>
  <c r="Y548" i="2"/>
  <c r="X548" i="2"/>
  <c r="W548" i="2"/>
  <c r="V548" i="2"/>
  <c r="U548" i="2"/>
  <c r="T548" i="2"/>
  <c r="S548" i="2"/>
  <c r="R548" i="2"/>
  <c r="Q548" i="2"/>
  <c r="P548" i="2"/>
  <c r="AB546" i="2"/>
  <c r="AB544" i="2"/>
  <c r="AA540" i="2"/>
  <c r="Z540" i="2"/>
  <c r="Y540" i="2"/>
  <c r="X540" i="2"/>
  <c r="W540" i="2"/>
  <c r="V540" i="2"/>
  <c r="U540" i="2"/>
  <c r="T540" i="2"/>
  <c r="S540" i="2"/>
  <c r="P540" i="2"/>
  <c r="AA536" i="2"/>
  <c r="Z536" i="2"/>
  <c r="Y536" i="2"/>
  <c r="X536" i="2"/>
  <c r="W536" i="2"/>
  <c r="V536" i="2"/>
  <c r="U536" i="2"/>
  <c r="T536" i="2"/>
  <c r="S536" i="2"/>
  <c r="R536" i="2"/>
  <c r="Q536" i="2"/>
  <c r="P536" i="2"/>
  <c r="AA528" i="2"/>
  <c r="Z528" i="2"/>
  <c r="Y528" i="2"/>
  <c r="X528" i="2"/>
  <c r="W528" i="2"/>
  <c r="V528" i="2"/>
  <c r="U528" i="2"/>
  <c r="T528" i="2"/>
  <c r="S528" i="2"/>
  <c r="R528" i="2"/>
  <c r="Q528" i="2"/>
  <c r="P528" i="2"/>
  <c r="S505" i="2" l="1"/>
  <c r="W505" i="2"/>
  <c r="AA505" i="2"/>
  <c r="AA503" i="2" s="1"/>
  <c r="AA502" i="2" s="1"/>
  <c r="V505" i="2"/>
  <c r="V503" i="2" s="1"/>
  <c r="T505" i="2"/>
  <c r="T503" i="2" s="1"/>
  <c r="T502" i="2" s="1"/>
  <c r="P505" i="2"/>
  <c r="Q505" i="2"/>
  <c r="Q503" i="2" s="1"/>
  <c r="Q502" i="2" s="1"/>
  <c r="U505" i="2"/>
  <c r="U503" i="2" s="1"/>
  <c r="U502" i="2" s="1"/>
  <c r="Y505" i="2"/>
  <c r="Y503" i="2" s="1"/>
  <c r="Z505" i="2"/>
  <c r="Z503" i="2" s="1"/>
  <c r="Z502" i="2" s="1"/>
  <c r="AB28" i="2"/>
  <c r="AB558" i="2"/>
  <c r="AB548" i="2"/>
  <c r="AB554" i="2"/>
  <c r="S503" i="2"/>
  <c r="W503" i="2"/>
  <c r="AB576" i="2"/>
  <c r="X571" i="2"/>
  <c r="AB570" i="2" s="1"/>
  <c r="AB582" i="2"/>
  <c r="AB562" i="2"/>
  <c r="P503" i="2" l="1"/>
  <c r="P502" i="2" s="1"/>
  <c r="X505" i="2"/>
  <c r="X503" i="2" s="1"/>
  <c r="X502" i="2" s="1"/>
  <c r="S502" i="2"/>
  <c r="Y502" i="2"/>
  <c r="V502" i="2"/>
  <c r="AB481" i="2"/>
  <c r="AB479" i="2"/>
  <c r="AB477" i="2"/>
  <c r="AB475" i="2" l="1"/>
  <c r="P138" i="2" l="1"/>
  <c r="P137" i="2" s="1"/>
  <c r="AB237" i="2"/>
  <c r="AB455" i="2"/>
  <c r="AB453" i="2"/>
  <c r="AA450" i="2"/>
  <c r="Z450" i="2"/>
  <c r="Y450" i="2"/>
  <c r="X450" i="2"/>
  <c r="W450" i="2"/>
  <c r="V450" i="2"/>
  <c r="U450" i="2"/>
  <c r="T450" i="2"/>
  <c r="S450" i="2"/>
  <c r="R450" i="2"/>
  <c r="Q450" i="2"/>
  <c r="P450" i="2"/>
  <c r="P448" i="2" s="1"/>
  <c r="AA301" i="2"/>
  <c r="Z301" i="2"/>
  <c r="Y301" i="2"/>
  <c r="Y299" i="2" s="1"/>
  <c r="X301" i="2"/>
  <c r="W301" i="2"/>
  <c r="V301" i="2"/>
  <c r="V299" i="2" s="1"/>
  <c r="U301" i="2"/>
  <c r="T301" i="2"/>
  <c r="S301" i="2"/>
  <c r="S299" i="2" s="1"/>
  <c r="R301" i="2"/>
  <c r="Q301" i="2"/>
  <c r="Q299" i="2" s="1"/>
  <c r="AA300" i="2"/>
  <c r="AA298" i="2" s="1"/>
  <c r="Z300" i="2"/>
  <c r="Z298" i="2" s="1"/>
  <c r="Y300" i="2"/>
  <c r="Y298" i="2" s="1"/>
  <c r="X300" i="2"/>
  <c r="X298" i="2" s="1"/>
  <c r="W300" i="2"/>
  <c r="W298" i="2" s="1"/>
  <c r="V300" i="2"/>
  <c r="V298" i="2" s="1"/>
  <c r="U300" i="2"/>
  <c r="U298" i="2" s="1"/>
  <c r="T300" i="2"/>
  <c r="T298" i="2" s="1"/>
  <c r="S300" i="2"/>
  <c r="S298" i="2" s="1"/>
  <c r="R300" i="2"/>
  <c r="R298" i="2" s="1"/>
  <c r="Q300" i="2"/>
  <c r="Q298" i="2" s="1"/>
  <c r="P300" i="2"/>
  <c r="P298" i="2" s="1"/>
  <c r="AB181" i="2"/>
  <c r="AB179" i="2"/>
  <c r="AB177" i="2"/>
  <c r="AB175" i="2"/>
  <c r="AB171" i="2"/>
  <c r="AB169" i="2"/>
  <c r="AA168" i="2"/>
  <c r="Z168" i="2"/>
  <c r="Y168" i="2"/>
  <c r="X168" i="2"/>
  <c r="W168" i="2"/>
  <c r="V168" i="2"/>
  <c r="U168" i="2"/>
  <c r="T168" i="2"/>
  <c r="S168" i="2"/>
  <c r="R168" i="2"/>
  <c r="Q168" i="2"/>
  <c r="W167" i="2"/>
  <c r="T167" i="2"/>
  <c r="AB165" i="2"/>
  <c r="AB161" i="2"/>
  <c r="AB159" i="2"/>
  <c r="AB157" i="2"/>
  <c r="AA156" i="2"/>
  <c r="Z156" i="2"/>
  <c r="Y156" i="2"/>
  <c r="X156" i="2"/>
  <c r="W156" i="2"/>
  <c r="V156" i="2"/>
  <c r="U156" i="2"/>
  <c r="T156" i="2"/>
  <c r="S156" i="2"/>
  <c r="R156" i="2"/>
  <c r="Q156" i="2"/>
  <c r="R140" i="2" l="1"/>
  <c r="V140" i="2"/>
  <c r="V138" i="2" s="1"/>
  <c r="V137" i="2" s="1"/>
  <c r="Z140" i="2"/>
  <c r="Z138" i="2" s="1"/>
  <c r="Z137" i="2" s="1"/>
  <c r="T140" i="2"/>
  <c r="T138" i="2" s="1"/>
  <c r="T137" i="2" s="1"/>
  <c r="X140" i="2"/>
  <c r="X138" i="2" s="1"/>
  <c r="X137" i="2" s="1"/>
  <c r="S140" i="2"/>
  <c r="S138" i="2" s="1"/>
  <c r="S137" i="2" s="1"/>
  <c r="W140" i="2"/>
  <c r="W138" i="2" s="1"/>
  <c r="W137" i="2" s="1"/>
  <c r="AA140" i="2"/>
  <c r="AA138" i="2" s="1"/>
  <c r="AA137" i="2" s="1"/>
  <c r="U299" i="2"/>
  <c r="U297" i="2" s="1"/>
  <c r="U296" i="2" s="1"/>
  <c r="R299" i="2"/>
  <c r="R297" i="2" s="1"/>
  <c r="R296" i="2" s="1"/>
  <c r="Z299" i="2"/>
  <c r="Z297" i="2" s="1"/>
  <c r="Z296" i="2" s="1"/>
  <c r="T299" i="2"/>
  <c r="T297" i="2" s="1"/>
  <c r="T296" i="2" s="1"/>
  <c r="X299" i="2"/>
  <c r="X297" i="2" s="1"/>
  <c r="X296" i="2" s="1"/>
  <c r="Q140" i="2"/>
  <c r="Q138" i="2" s="1"/>
  <c r="Q137" i="2" s="1"/>
  <c r="U140" i="2"/>
  <c r="U138" i="2" s="1"/>
  <c r="U137" i="2" s="1"/>
  <c r="Y140" i="2"/>
  <c r="Y138" i="2" s="1"/>
  <c r="Y137" i="2" s="1"/>
  <c r="W299" i="2"/>
  <c r="W297" i="2" s="1"/>
  <c r="W296" i="2" s="1"/>
  <c r="AA299" i="2"/>
  <c r="AA297" i="2" s="1"/>
  <c r="AA296" i="2" s="1"/>
  <c r="R138" i="2"/>
  <c r="R137" i="2" s="1"/>
  <c r="P446" i="2"/>
  <c r="P432" i="2" s="1"/>
  <c r="V297" i="2"/>
  <c r="S297" i="2"/>
  <c r="Y297" i="2"/>
  <c r="Q297" i="2"/>
  <c r="AB300" i="2"/>
  <c r="Q122" i="2"/>
  <c r="Q120" i="2" s="1"/>
  <c r="Q27" i="2" s="1"/>
  <c r="AB167" i="2"/>
  <c r="AB449" i="2"/>
  <c r="AB173" i="2"/>
  <c r="AB155" i="2"/>
  <c r="Y296" i="2" l="1"/>
  <c r="S296" i="2"/>
  <c r="V296" i="2"/>
  <c r="AB298" i="2"/>
  <c r="AB138" i="2"/>
  <c r="Q296" i="2"/>
  <c r="AB297" i="2"/>
  <c r="AB133" i="2"/>
  <c r="AB139" i="2"/>
  <c r="AB465" i="2"/>
  <c r="AB463" i="2"/>
  <c r="AB459" i="2"/>
  <c r="AB137" i="2" l="1"/>
  <c r="AB296" i="2"/>
  <c r="P120" i="2"/>
  <c r="AB121" i="2"/>
  <c r="AB457" i="2"/>
  <c r="AB191" i="2"/>
  <c r="AB189" i="2"/>
  <c r="AB187" i="2"/>
  <c r="AB185" i="2"/>
  <c r="P27" i="2" l="1"/>
  <c r="AB120" i="2"/>
  <c r="AB183" i="2"/>
  <c r="AB27" i="2" l="1"/>
  <c r="AB713" i="2"/>
  <c r="AB711" i="2"/>
  <c r="AB709" i="2"/>
  <c r="AB704" i="2"/>
  <c r="AB700" i="2"/>
  <c r="AB698" i="2"/>
  <c r="AA697" i="2"/>
  <c r="AA695" i="2" s="1"/>
  <c r="AA693" i="2" s="1"/>
  <c r="Z697" i="2"/>
  <c r="Z695" i="2" s="1"/>
  <c r="Z693" i="2" s="1"/>
  <c r="Y697" i="2"/>
  <c r="X697" i="2"/>
  <c r="X695" i="2" s="1"/>
  <c r="X693" i="2" s="1"/>
  <c r="W697" i="2"/>
  <c r="W695" i="2" s="1"/>
  <c r="W693" i="2" s="1"/>
  <c r="V697" i="2"/>
  <c r="U697" i="2"/>
  <c r="U695" i="2" s="1"/>
  <c r="U693" i="2" s="1"/>
  <c r="T697" i="2"/>
  <c r="T695" i="2" s="1"/>
  <c r="T693" i="2" s="1"/>
  <c r="S697" i="2"/>
  <c r="R697" i="2"/>
  <c r="R695" i="2" s="1"/>
  <c r="R693" i="2" s="1"/>
  <c r="Q697" i="2"/>
  <c r="Q695" i="2" s="1"/>
  <c r="Q693" i="2" s="1"/>
  <c r="P697" i="2"/>
  <c r="AB685" i="2"/>
  <c r="AA686" i="2"/>
  <c r="AA684" i="2" s="1"/>
  <c r="AA682" i="2" s="1"/>
  <c r="Z686" i="2"/>
  <c r="Z684" i="2" s="1"/>
  <c r="Z682" i="2" s="1"/>
  <c r="Y686" i="2"/>
  <c r="X686" i="2"/>
  <c r="X684" i="2" s="1"/>
  <c r="X682" i="2" s="1"/>
  <c r="W686" i="2"/>
  <c r="W684" i="2" s="1"/>
  <c r="W682" i="2" s="1"/>
  <c r="V686" i="2"/>
  <c r="U686" i="2"/>
  <c r="U684" i="2" s="1"/>
  <c r="U682" i="2" s="1"/>
  <c r="T686" i="2"/>
  <c r="T684" i="2" s="1"/>
  <c r="T682" i="2" s="1"/>
  <c r="S686" i="2"/>
  <c r="R686" i="2"/>
  <c r="R684" i="2" s="1"/>
  <c r="R682" i="2" s="1"/>
  <c r="Q686" i="2"/>
  <c r="Q684" i="2" s="1"/>
  <c r="Q682" i="2" s="1"/>
  <c r="P686" i="2"/>
  <c r="P684" i="2" l="1"/>
  <c r="P682" i="2" s="1"/>
  <c r="Y684" i="2"/>
  <c r="Y682" i="2" s="1"/>
  <c r="S695" i="2"/>
  <c r="S693" i="2" s="1"/>
  <c r="V695" i="2"/>
  <c r="V693" i="2" s="1"/>
  <c r="P695" i="2"/>
  <c r="P693" i="2" s="1"/>
  <c r="V684" i="2"/>
  <c r="V682" i="2" s="1"/>
  <c r="S684" i="2"/>
  <c r="S682" i="2" s="1"/>
  <c r="Y695" i="2"/>
  <c r="Y693" i="2" s="1"/>
  <c r="W658" i="2"/>
  <c r="AA658" i="2"/>
  <c r="T658" i="2"/>
  <c r="X658" i="2"/>
  <c r="U658" i="2"/>
  <c r="R658" i="2"/>
  <c r="Z658" i="2"/>
  <c r="Q658" i="2"/>
  <c r="AB717" i="2"/>
  <c r="AB696" i="2"/>
  <c r="S658" i="2" l="1"/>
  <c r="AB694" i="2"/>
  <c r="V658" i="2"/>
  <c r="AB683" i="2"/>
  <c r="AB693" i="2"/>
  <c r="Y658" i="2"/>
  <c r="P658" i="2"/>
  <c r="P6" i="2" s="1"/>
  <c r="AB682" i="2"/>
  <c r="AB473" i="2"/>
  <c r="AB471" i="2"/>
  <c r="AB469" i="2"/>
  <c r="AA468" i="2"/>
  <c r="AA448" i="2" s="1"/>
  <c r="AA446" i="2" s="1"/>
  <c r="AA432" i="2" s="1"/>
  <c r="Z468" i="2"/>
  <c r="Z448" i="2" s="1"/>
  <c r="Y468" i="2"/>
  <c r="X468" i="2"/>
  <c r="X448" i="2" s="1"/>
  <c r="X446" i="2" s="1"/>
  <c r="X432" i="2" s="1"/>
  <c r="W468" i="2"/>
  <c r="W448" i="2" s="1"/>
  <c r="W446" i="2" s="1"/>
  <c r="W432" i="2" s="1"/>
  <c r="V468" i="2"/>
  <c r="U468" i="2"/>
  <c r="U448" i="2" s="1"/>
  <c r="U446" i="2" s="1"/>
  <c r="U432" i="2" s="1"/>
  <c r="T468" i="2"/>
  <c r="T448" i="2" s="1"/>
  <c r="T446" i="2" s="1"/>
  <c r="T432" i="2" s="1"/>
  <c r="S468" i="2"/>
  <c r="R468" i="2"/>
  <c r="R448" i="2" s="1"/>
  <c r="R446" i="2" s="1"/>
  <c r="R432" i="2" s="1"/>
  <c r="Q468" i="2"/>
  <c r="Z446" i="2" l="1"/>
  <c r="Z432" i="2" s="1"/>
  <c r="S448" i="2"/>
  <c r="S446" i="2" s="1"/>
  <c r="V448" i="2"/>
  <c r="V446" i="2" s="1"/>
  <c r="Q448" i="2"/>
  <c r="Y448" i="2"/>
  <c r="Y446" i="2" s="1"/>
  <c r="AB658" i="2"/>
  <c r="AB467" i="2"/>
  <c r="AA421" i="2"/>
  <c r="AA419" i="2" s="1"/>
  <c r="Z421" i="2"/>
  <c r="Z419" i="2" s="1"/>
  <c r="Y421" i="2"/>
  <c r="Y419" i="2" s="1"/>
  <c r="X421" i="2"/>
  <c r="X419" i="2" s="1"/>
  <c r="W421" i="2"/>
  <c r="W419" i="2" s="1"/>
  <c r="V421" i="2"/>
  <c r="V419" i="2" s="1"/>
  <c r="U421" i="2"/>
  <c r="U419" i="2" s="1"/>
  <c r="T421" i="2"/>
  <c r="T419" i="2" s="1"/>
  <c r="S421" i="2"/>
  <c r="S419" i="2" s="1"/>
  <c r="R421" i="2"/>
  <c r="R419" i="2" s="1"/>
  <c r="Q421" i="2"/>
  <c r="AB411" i="2"/>
  <c r="AB407" i="2"/>
  <c r="Z393" i="2"/>
  <c r="Z391" i="2" s="1"/>
  <c r="Y393" i="2"/>
  <c r="Y391" i="2" s="1"/>
  <c r="X393" i="2"/>
  <c r="X391" i="2" s="1"/>
  <c r="W393" i="2"/>
  <c r="W391" i="2" s="1"/>
  <c r="V393" i="2"/>
  <c r="V391" i="2" s="1"/>
  <c r="U393" i="2"/>
  <c r="U391" i="2" s="1"/>
  <c r="T393" i="2"/>
  <c r="T391" i="2" s="1"/>
  <c r="S393" i="2"/>
  <c r="S391" i="2" s="1"/>
  <c r="R393" i="2"/>
  <c r="R391" i="2" s="1"/>
  <c r="Q393" i="2"/>
  <c r="AA393" i="2"/>
  <c r="AA391" i="2" s="1"/>
  <c r="V432" i="2" l="1"/>
  <c r="Y432" i="2"/>
  <c r="S432" i="2"/>
  <c r="AB447" i="2"/>
  <c r="Q446" i="2"/>
  <c r="X390" i="2"/>
  <c r="X6" i="2" s="1"/>
  <c r="T390" i="2"/>
  <c r="T6" i="2" s="1"/>
  <c r="S390" i="2"/>
  <c r="W390" i="2"/>
  <c r="U390" i="2"/>
  <c r="U6" i="2" s="1"/>
  <c r="Y390" i="2"/>
  <c r="R390" i="2"/>
  <c r="V390" i="2"/>
  <c r="Z390" i="2"/>
  <c r="Z6" i="2" s="1"/>
  <c r="Q419" i="2"/>
  <c r="AB420" i="2"/>
  <c r="AA390" i="2"/>
  <c r="AA6" i="2" s="1"/>
  <c r="Q391" i="2"/>
  <c r="AB392" i="2"/>
  <c r="AB403" i="2"/>
  <c r="S6" i="2" l="1"/>
  <c r="V6" i="2"/>
  <c r="AB446" i="2"/>
  <c r="Q432" i="2"/>
  <c r="Y6" i="2"/>
  <c r="AB419" i="2"/>
  <c r="AB391" i="2"/>
  <c r="Q390" i="2"/>
  <c r="W616" i="2"/>
  <c r="W610" i="2" s="1"/>
  <c r="R519" i="2"/>
  <c r="AB518" i="2" l="1"/>
  <c r="AH518" i="2"/>
  <c r="AH506" i="2" s="1"/>
  <c r="AH504" i="2" s="1"/>
  <c r="AH503" i="2" s="1"/>
  <c r="AH502" i="2" s="1"/>
  <c r="Q6" i="2"/>
  <c r="AB432" i="2"/>
  <c r="AB390" i="2"/>
  <c r="AB615" i="2"/>
  <c r="R507" i="2"/>
  <c r="R505" i="2" s="1"/>
  <c r="AB504" i="2" s="1"/>
  <c r="W608" i="2" l="1"/>
  <c r="AB607" i="2" s="1"/>
  <c r="AB609" i="2"/>
  <c r="R503" i="2"/>
  <c r="AB506" i="2"/>
  <c r="W606" i="2" l="1"/>
  <c r="R502" i="2"/>
  <c r="R6" i="2" s="1"/>
  <c r="AB503" i="2"/>
  <c r="W502" i="2" l="1"/>
  <c r="W6" i="2" s="1"/>
  <c r="AB606" i="2"/>
  <c r="AB6" i="2" l="1"/>
  <c r="AH6" i="2"/>
  <c r="AB502" i="2"/>
</calcChain>
</file>

<file path=xl/sharedStrings.xml><?xml version="1.0" encoding="utf-8"?>
<sst xmlns="http://schemas.openxmlformats.org/spreadsheetml/2006/main" count="7244" uniqueCount="1240">
  <si>
    <t>ลำดับ
ที่ 
(1)</t>
  </si>
  <si>
    <t>ชื่อโครงการใหญ่/
โครงการย่อย /กิจกรรม 
(2)</t>
  </si>
  <si>
    <t>ลำดับ
ความสำคัญ
(3)</t>
  </si>
  <si>
    <t>กิจกรรม
ย่อย
(4)</t>
  </si>
  <si>
    <t>ภายในกรม
(ระบุ)</t>
  </si>
  <si>
    <t>ภายนอกกรม
(ระบุ)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</si>
  <si>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</si>
  <si>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</si>
  <si>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</si>
  <si>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</si>
  <si>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</si>
  <si>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</si>
  <si>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</si>
  <si>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</si>
  <si>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</si>
  <si>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</si>
  <si>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</si>
  <si>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</si>
  <si>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รวมกรอบวงเงิน ทั้งสิ้น</t>
  </si>
  <si>
    <t>(บาท)</t>
  </si>
  <si>
    <t xml:space="preserve">   หัวหน้าแผนฯ : ..................................................</t>
  </si>
  <si>
    <t>ยุทธศาสตร์
(5)</t>
  </si>
  <si>
    <t>รหัส
มาตรการ
(8)</t>
  </si>
  <si>
    <t>รหัส
กรอบงาน
(9)</t>
  </si>
  <si>
    <t>กลุ่มเป้าหมาย (10)</t>
  </si>
  <si>
    <t>ผลผลิต
โครงการ
(11)</t>
  </si>
  <si>
    <t>หน่วย
นับ
(12)</t>
  </si>
  <si>
    <t>แผนงาน/แผนเงิน (13)</t>
  </si>
  <si>
    <t>รวมงบประมาณ
(บาท) 
(14)</t>
  </si>
  <si>
    <t>รหัสโครงการสำคัญ
ตามแผนแม่บท
(6)</t>
  </si>
  <si>
    <t>สรุปแผนปฏิบัติราชการ กรมควบคุมโรค ปีงบประมาณ พ.ศ. 2566</t>
  </si>
  <si>
    <t xml:space="preserve"> หน่วยงาน สำนักงานป้องกันควบคุมโรคที่ 5 จังหวัดราชบุรี งบดำเนินงาน (โครงการ)</t>
  </si>
  <si>
    <t>00</t>
  </si>
  <si>
    <t>M3.1.6</t>
  </si>
  <si>
    <t>บุคลากร สคร.5 ราชบุรี</t>
  </si>
  <si>
    <t>ผลผลิต 1</t>
  </si>
  <si>
    <t>ผลผลิต 3</t>
  </si>
  <si>
    <t>ผลผลิต 5</t>
  </si>
  <si>
    <t>P1.5</t>
  </si>
  <si>
    <t>กิจกรรมหลัก 3.2</t>
  </si>
  <si>
    <t>บาท</t>
  </si>
  <si>
    <t>หน่วยงาน</t>
  </si>
  <si>
    <t>เรื่อง</t>
  </si>
  <si>
    <t>1 เรื่อง</t>
  </si>
  <si>
    <t>คน</t>
  </si>
  <si>
    <t>1 หน่วยงาน</t>
  </si>
  <si>
    <t>กิจกรรมที่ 1 ประชุมราชการพัฒนาคุณภาพการบริหารจัดการภาครัฐ (PMQA)</t>
  </si>
  <si>
    <t>2.1.1.5</t>
  </si>
  <si>
    <t>SP48</t>
  </si>
  <si>
    <t>SP48_3</t>
  </si>
  <si>
    <t>ราย</t>
  </si>
  <si>
    <t>กิจกรรมที่ 3 ประชุมราชการเพื่อสนับสนุนการดำเนินงานถ่ายทอดตัวชี้วัดและค่าเป้าหมายระดับองค์การสู่ระดับหน่วยงานและระดับบุคคล</t>
  </si>
  <si>
    <t>กิจกรรมที่ 1 ประชุมราชการสนับสนุนการดำเนินงานพัฒนาบุคลากร</t>
  </si>
  <si>
    <t>2.2.3.1</t>
  </si>
  <si>
    <t>SP41</t>
  </si>
  <si>
    <t>SP41_2</t>
  </si>
  <si>
    <t>S2.4</t>
  </si>
  <si>
    <t>กิจกรรมที่ 2 ส่งบุคลากรเข้ารับการประชุม-อบรม-สัมมนา เพื่อพัฒนาสมรรถนะตามบทบาทภารกิจขององค์กร</t>
  </si>
  <si>
    <t xml:space="preserve"> 10 คน</t>
  </si>
  <si>
    <t>กิจกรรมที่ 3 ประชุมเชิงปฏิบัติการทักษะด้านการป้องกันและควบคุมโรคให้สามารถปฏิบัติงานได้หลากหลาย และเชียวชาญตามภารกิจขององค์กร</t>
  </si>
  <si>
    <t>กิจกรรมที่ 4 ประชุมเชิงปฏิบัติการพัฒนาศักยภาพบุคลากรทุกระดับ ด้านการเสริมสร้างการวางแผนการทำงานอย่างเป็นระบบ และการสร้างทีมงานที่มีประสิทธิภาพ</t>
  </si>
  <si>
    <t>80 คน</t>
  </si>
  <si>
    <t>กิจกรรมที่ 5 ประชุมเชิงปฏิบัติการการใช้เครื่องวิทยุคมนาคมสำหรับเจ้าหน้าที่ของสำนักงานป้องกันควบคุมโรคที่ 5 จังหวัดราชบุรี</t>
  </si>
  <si>
    <t>25 คน</t>
  </si>
  <si>
    <t>กิจกรรมที่ 6 ประชุมเชิงปฏิบัติการซ้อมดับเพลิง และอพยพหนีไฟ</t>
  </si>
  <si>
    <t>กิจกรรมที่ 7 ประชุมเชิงปฏิบัติการพัฒนาสุขภาพกาย และสุขภาพใจของบุคลากร และส่งเสริมการทำงานที่มีความสุข</t>
  </si>
  <si>
    <t>30 คน</t>
  </si>
  <si>
    <t>กิจกรรมที่ 1 ประชุมราชการถ่ายทอดการดำเนินงาน และจัดทำแผนปฏิบัติการส่งเสริมคุณธรรม จริยธรรมและป้องกันการทุจริตประพฤติมิชอบของหน่วยงาน</t>
  </si>
  <si>
    <t>2.3.1.2</t>
  </si>
  <si>
    <t>SP47</t>
  </si>
  <si>
    <t>SP47_2</t>
  </si>
  <si>
    <t xml:space="preserve"> 1 หน่วยงาน</t>
  </si>
  <si>
    <t>กิจกรรมที่ 2 ประชุมราชการถอดบทเรียนการดำเนินงานด้านคุณธรรม จริยธรรมของหน่วยงาน</t>
  </si>
  <si>
    <t xml:space="preserve">8.1.1.1 </t>
  </si>
  <si>
    <t>BR0701_03</t>
  </si>
  <si>
    <t xml:space="preserve">SP29 </t>
  </si>
  <si>
    <t>SP29_1</t>
  </si>
  <si>
    <t xml:space="preserve">P1.6 </t>
  </si>
  <si>
    <t>คณะกรรมการและคณะทำงานศูนย์ปฏิบัติการภาวะฉุกเฉินสคร.5 ราชบุรี</t>
  </si>
  <si>
    <t>กิจกรรมที่ 1 ประชุมเชิงปฏิบัติการซ้อมแผนปฏิบัติการเตรียม ความพร้อมตอบโต้ภาวะฉุกเฉินทางด้านสาธารณสุข</t>
  </si>
  <si>
    <t>8.1.1.1</t>
  </si>
  <si>
    <t>SP29_2</t>
  </si>
  <si>
    <t xml:space="preserve"> 55 ราย</t>
  </si>
  <si>
    <t>กิจกรรมที่ 2 ประชุมราชการทบทวนคำสั่งคณะกรรมการและคณะทำงานศูนย์ปฏิบัติการภาวะฉุกเฉิน สคร.5 ราชบุรี ครอบคลุมโรคและภัยสุขภาพ (All Hazards)</t>
  </si>
  <si>
    <t>15 ราย</t>
  </si>
  <si>
    <t xml:space="preserve">กิจกรรมที่ 3 ประชุมราชการวิเคราะห์และประเมินความเสี่ยงโรคและภัยสุขภาพ (All Hazards) </t>
  </si>
  <si>
    <t>กิจกรรมที่ 4 ประชุมราชการจัดทำแผนปฏิบัติการ ติดตามเฝ้าระวังสถานการณ์และพัฒนาศูนย์ปฏิบัติการภาวะฉุกเฉิน (EOC)</t>
  </si>
  <si>
    <t xml:space="preserve">8.1.3.1 </t>
  </si>
  <si>
    <t>ครั้ง</t>
  </si>
  <si>
    <t>กิจกรรมที่ 5 ประชุมราชการพัฒนาฐานข้อมูล ด้วยเทคโนโลยีดิจิทัล เพื่อการเฝ้าระวังโรคและภัยสุขภาพหลังเหตุการณ์สาธารณภัย (Disaster)</t>
  </si>
  <si>
    <t xml:space="preserve"> ทีมตระหนักรู้สถานการณ์ (SAT) สคร.5 ราชบุรี</t>
  </si>
  <si>
    <t>กิจกรรมที่ 6 สนับสนุนการดำเนินงานตอบโต้ภาวะฉุกเฉินทางด้านสาธารณสุขกับเหตุการณ์ที่เกิดขึ้น</t>
  </si>
  <si>
    <t xml:space="preserve">คณะกรรมการและคณะทำงานศูนย์ปฏิบัติการภาวะฉุกเฉินสคร.5 ราชบุรี
สำนักความร่วมมื่อระหว่างประเทศ
กองครฉ.
</t>
  </si>
  <si>
    <t xml:space="preserve">หน่วยงานเครือข่ายจังหวัด 8 จังหวัดและเขตสุขภาพที่ 5
 </t>
  </si>
  <si>
    <t>จังหวัด</t>
  </si>
  <si>
    <t>กิจกรรมที่ 1 ประชุมราชการพัฒนาสมรรถนะระบบบริหารจัดการภาวะฉุกเฉินทางด้านสาธารณสุขตามเกณฑ์ EOC Assessment tool</t>
  </si>
  <si>
    <t>คณะกรรมการและคณะทำงานศูนย์ปฏิบัติการภาวะฉุกเฉินสคร.5 ราชบุรี
กองครฉ.</t>
  </si>
  <si>
    <t xml:space="preserve">กิจกรรมที่ 2 ประชุมราชการพัฒนาศูนย์อาเซียนด้านภาวะฉุกเฉินทางสาธารณสุขและโรคติดต่ออุบัติใหม่ (ACPHEED) ด้านการตอบโต้ (Response) ที่เข้มแข็ง </t>
  </si>
  <si>
    <t xml:space="preserve">คณะกรรมการและคณะทำงานศูนย์ปฏิบัติการภาวะฉุกเฉินสคร.5 ราชบุรี
สำนักความร่วมมื่อระหว่างประเทศ
กองครฉ.
 </t>
  </si>
  <si>
    <t xml:space="preserve"> สำนักงานสาธารณสุขจังหวัดกาญจนบุรี
เขตสุขภาพที่ 5
</t>
  </si>
  <si>
    <t xml:space="preserve">กิจกรรมที่ 3 นิเทศ ติดตามและประเมินผลการดำเนินการพัฒนาศูนย์ปฏิบัติการภาวะฉุกเฉินทางตามเกณฑ์ตาม EOC Assessment tool </t>
  </si>
  <si>
    <t xml:space="preserve"> </t>
  </si>
  <si>
    <t>ผลผลิต 8</t>
  </si>
  <si>
    <t>กิจกรรมหลัก 8.2</t>
  </si>
  <si>
    <t xml:space="preserve">โครงการย่อยที่ 1 พัฒนาระบบเฝ้าระวัง ป้องกัน ควบคุมโรคระหว่างประเทศตามแนวชายแดน (Border Health) ตามแนวทางกรอบอนามัยระหว่างประเทศ พ.ศ.2548 (IHR 2005) </t>
  </si>
  <si>
    <t>8.2.3.1</t>
  </si>
  <si>
    <t>SP37</t>
  </si>
  <si>
    <t>SP 37_1</t>
  </si>
  <si>
    <t>M 3.1.6</t>
  </si>
  <si>
    <t>1. กองระบาดวิทยา
2.บุคลกร สคร.5 (ครฉ. ระบาด โรคติดต่อ สื่อสารฯ ศตม.)</t>
  </si>
  <si>
    <t>ผูปฏิบัติงานชายแดน งานควบคุมโรคของ 
สสจ.สสอ. รพ.รพ.สต. จังหวัดราชบุรี กาญจนบุรี 
เพชรบุรี ประจวบคีรีขันธ</t>
  </si>
  <si>
    <t>กิจกรรมที่ 2 ประชุมราชการชี้แจงเกณฑ์การดำเนินงานตามกฎอนามัยระหว่างประเทศ (IHE-JEE) จังหวัดชายแดน จังหวัดเศรษฐกิจพิเศษและจังหวัดเป้าหมาย (ผ่านระบบออนไลน์)</t>
  </si>
  <si>
    <t>1. กองระบาดวิทยา
2.บุคลกร สคร.5 (ครฉ. ระบาด โรคติดต่อ สื่อสารฯ)</t>
  </si>
  <si>
    <t>ผูปฏิบัติงานชายแดน งานควบคุมโรคของ 
สสจ.สสอ. รพ.รพ.สต. จังหวัดราชบุรี กาญจนบุรี 
เพชรบุรี ประจวบคีรีขันธ์ นครปฐม สมุทรสาคร</t>
  </si>
  <si>
    <t>กิจกรรมที่ 3 ติดตามประเมินผลระบบเฝ้าระวัง ป้องกัน ควบคุมโรคตามแนวชายแดนของจังหวัดชายแดน (Border Health)</t>
  </si>
  <si>
    <t>บุคลกร สคร.5 (ครฉ. ระบาด โรคติดต่อ สื่อสารฯ)</t>
  </si>
  <si>
    <t>4 จังหวัด</t>
  </si>
  <si>
    <t>กิจกรรมที่ 4 ติดตามประเมินผลการดำเนินการตามเกณฑ์การประเมินสมรรถนะการปฏิบัติตามกฎอนามัยระหว่างประเทศ (Joint External Evaluation Tool : JEE)</t>
  </si>
  <si>
    <t>6 จังหวัด</t>
  </si>
  <si>
    <t>กิจกรรมหลัก 8.3</t>
  </si>
  <si>
    <t>โครงการย่อยที่ 1 สนับสนุนพัฒนาสมรรถนะช่องทางเข้าออกประเทศตามกฎอนามัยระหว่างประเทศ พ.ศ.2548 (POE) ของด่านในจังหวัดประจวบคีรีขันธ์และด่านในจังหวัดกาญจนบุรี</t>
  </si>
  <si>
    <t>5 ด่าน</t>
  </si>
  <si>
    <t>ด่าน</t>
  </si>
  <si>
    <t>8.3.1.1</t>
  </si>
  <si>
    <t>SP31</t>
  </si>
  <si>
    <t>SP31_1</t>
  </si>
  <si>
    <t>1.เจ้าหน้าที่ ครฉ.
2.เจาหนาที่ด่านควบคุมโรคติดตอ
ระหวางประเทศ 5 แห่ง</t>
  </si>
  <si>
    <t>แห่ง</t>
  </si>
  <si>
    <t>1.เจ้าพนักงานควบคุมโรคติดต่อระหว่างประเทศ
  -ด่านฯ พรมแดนสิงขร 
  -ด่านฯ ท่าเรือประจวบคีรีขันธ์  
  -ด่านฯ ท่าอากาศยานหัวหิน
2.บุคลากร สคร.5 ราชบุรี</t>
  </si>
  <si>
    <t>3 แห่ง</t>
  </si>
  <si>
    <t xml:space="preserve">กิจกรรมที่ 1 เฝ้าระวังโรคและภัยสุขภาพผู้เดินทางระหว่างประเทศ การสุขาภิบาลยานพาหนะและสิ่งแวดล้อม
</t>
  </si>
  <si>
    <t>MP130501_13.5</t>
  </si>
  <si>
    <t>SP31_4</t>
  </si>
  <si>
    <t xml:space="preserve">1.ผู้เดินทางระหว่างประเทศ
   -ด่านฯ พรมแดนสิงขร 
   -ด่านฯ ท่าเรือประจวบคีรีขันธ์ 
   -ด่านฯ ท่าอากาศยานหัวหิน
2.คณะทำงานช่องทางเข้าออกประเทศ
   -ด่านฯ พรมแดนสิงขร 
   -ด่านฯ ท่าเรือประจวบคีรีขันธ์    -ด่านฯ ท่าอากาศยานหัวหิน
</t>
  </si>
  <si>
    <t xml:space="preserve">กิจกรรมที่ 2 ประชุมราชการคณะทำงานช่องทาง/คณะทำงานพัฒนาสมรรถนะช่องทางเข้าออกประเทศ เพื่อพัฒนาสมรรถนะช่องทางเข้าออกประเทศ
</t>
  </si>
  <si>
    <t>คณะทำงานช่องทางเข้าออกประเทศ
   -ด่านฯ พรมแดนสิงขร 
   -ด่านฯ ท่าเรือประจวบคีรีขันธ์    -ด่านฯ ท่าอากาศยานหัวหิน</t>
  </si>
  <si>
    <t>ฉบับ</t>
  </si>
  <si>
    <t xml:space="preserve">กิจกรรมที่ 3 ประชุมราชการคณะทำงานช่องทาง/คณะทำงานพัฒนาสมรรถนะช่องทางเข้าออกประเทศซ้อมแผนตอบโต้ภาวะฉุกเฉินทางด้านสาธารณสุข
</t>
  </si>
  <si>
    <t xml:space="preserve">เจ้าพนักงานควบคุมโรคติดต่อระหว่างประเทศ
  -ด่านฯ พรมแดนสิงขร 
  -ด่านฯ ท่าเรือประจวบคีรีขันธ์  
  -ด่านฯ ท่าอากาศยานหัวหิน
</t>
  </si>
  <si>
    <t xml:space="preserve">2 แห่ง
</t>
  </si>
  <si>
    <t xml:space="preserve">กิจกรรมที่ 1 เฝ้าระวังคัดกรองโรคติดต่อในผู้เดินทาง ตรวจสุขาภิบาลยานพาหนะ สิ่งแวดล้อม และเฝ้าระวัง ชภัยสุขภาพที่ช่องทาง เข้าออกประเทศ </t>
  </si>
  <si>
    <t>P1.2.2</t>
  </si>
  <si>
    <t>1.เจ้าพนักงานควบคุมโรคติดต่อระหว่างประเทศและเจ้าหน้าที่
  -ด่านฯ พรมแดนบ้านพุน้ำร้อน
  -ด่านฯ พรมแดนสังขละบุรี (เจดีย์สามองค์)
2.บุคลากร สคร.5 ราชบุรี</t>
  </si>
  <si>
    <t xml:space="preserve">1.ผู้เดินทางระหว่างประเทศ
  -ด่านฯ พรมแดนบ้านพุน้ำร้อน
  -ด่านฯ พรมแดนสังขละบุรี (เจดีย์สามองค์)
2.คณะทำงานช่องทางเข้าออกประเทศ
     -ด่านฯ พรมแดนบ้านพุน้ำร้อน
  -ด่านฯ พรมแดนสังขละบุรี (เจดีย์สามองค์)
</t>
  </si>
  <si>
    <t>กิจกรรมที่ 2 ประชุมราชการคณะทำงานประจำช่องทางเข้าอออก เพื่อพัฒนาสมรรถนะช่องทางเข้าออกประเทศ และทบทวนแผนเฝ้าระวังป้องกันควบคุมโรคติดต่อนำโดยยุงลาย</t>
  </si>
  <si>
    <t xml:space="preserve">กิจกรรมที่ 3 ประชุมราชการคณะทำงานประจำด่าน เพื่อซ้อมแผนตอบโต้ภาวะฉุกเฉินทางด้านสาธารณสุขภัยจากสารเคมี </t>
  </si>
  <si>
    <t>SP 35</t>
  </si>
  <si>
    <t>SP 35_1</t>
  </si>
  <si>
    <t>ผลผลิต 6</t>
  </si>
  <si>
    <t>กิจกรรมหลัก 6.1</t>
  </si>
  <si>
    <t xml:space="preserve">สสจ. สสอ. รพ. รพสต. </t>
  </si>
  <si>
    <t>8 จังหวัด</t>
  </si>
  <si>
    <t>โครงการย่อยที่ 1 พัฒนาระบบเฝ้าระวัง ป้องกัน ควบคุมโรคจากสิ่งแวดล้อม</t>
  </si>
  <si>
    <t>6.1.4.1</t>
  </si>
  <si>
    <t>DP28</t>
  </si>
  <si>
    <t>DP28_3</t>
  </si>
  <si>
    <t>5 จังหวัด</t>
  </si>
  <si>
    <t>6.1.6.1</t>
  </si>
  <si>
    <t>กิจกรรมหลัก 6.2</t>
  </si>
  <si>
    <t>6.2.1.1</t>
  </si>
  <si>
    <t>DP24</t>
  </si>
  <si>
    <t>DP24_1</t>
  </si>
  <si>
    <t>สคร.</t>
  </si>
  <si>
    <t>สสจ. สสอ. รพ. รพสต. สปก. วสก.</t>
  </si>
  <si>
    <t>8 แห่ง</t>
  </si>
  <si>
    <t>โครงการย่อยที่ 1 เฝ้าระวังป้องกันควบคุมโรคและภัยสุขภาพจากการประกอบอาชีพ</t>
  </si>
  <si>
    <t>สสจ. สสอ. รพ. รพสต.</t>
  </si>
  <si>
    <t>1 แห่ง</t>
  </si>
  <si>
    <t>สสจ. สสอ. รพ. 
สปก. วสก.</t>
  </si>
  <si>
    <t>กิจกรรมหลัก 6.3</t>
  </si>
  <si>
    <t>โครงการขับเคลื่อนมาตรการและกลไกการเฝ้าระวัง การป้องกัน และการควบคุมโรคจากการประกอบอาชีพและโรคจากสิ่งแวดล้อม ภายใต้พระราชบัญญัติควบคุมโรคจากการประกอบอาชีพและโรคจากสิ่งแวดล้อม พ.ศ. 2562 (สำนักงานป้องกันควบคุมโรคที่ 5 จังหวัดราชบุรี)</t>
  </si>
  <si>
    <t>6.3.1.1</t>
  </si>
  <si>
    <t>DP26</t>
  </si>
  <si>
    <t>DP26_1</t>
  </si>
  <si>
    <t>โครงการย่อยที่ 1 ขับเคลื่อนกลไกการเฝ้าระวัง การป้องกัน และการควบคุมโรคจากการประกอบอาชีพและโรคจากสิ่งแวดล้อม ภายใต้พระราชบัญญัติควบคุมโรคจากการประกอบอาชีพและโรคจากสิ่งแวดล้อม พ.ศ. 2562</t>
  </si>
  <si>
    <t>กิจกรรมที่ 1 ประชุมราชการขับเคลื่อนกลไกการเฝ้าระวัง ป้องกัน และควบคุมโรคจากการประกอบอาชีพและโรคจากสิ่งแวดล้อม</t>
  </si>
  <si>
    <t xml:space="preserve"> สสจ., สสอ.,รพ., รพ.สต. 8 จังหวัด</t>
  </si>
  <si>
    <t>กิจกรรมที่ 2 สนับสนุนและติดตามการดำเนินงานเฝ้าระวัง การป้องกัน และการควบคุมโรคจากการประกอบอาชีพและโรคจากสิ่งแวดล้อมภายใต้พระราชบัญญัติควบคุมโรคจากการประกอบอาชีพและโรคจากสิ่งแวดล้อม พ.ศ. 2562</t>
  </si>
  <si>
    <t>สสจ.,สสอ.,รพ., รพ.สต. 8 จังหวัด</t>
  </si>
  <si>
    <t xml:space="preserve">กิจกรรมที่ 3 สนับสนุนการดำเนินงานโรคและภัยสุขภาพจากการประกอบอาชีพและสิ่งแวดล้อม กลุ่มผู้ต้องขัง 
</t>
  </si>
  <si>
    <t xml:space="preserve">สสจ.,เรือนจำ </t>
  </si>
  <si>
    <t>กิจกรรมที่ 4 พัฒนาความร่วมมือการเฝ้าระวัง ป้องกัน ควบคุมโรคจากการประกอบอาชีพและโรคจากสิ่งแวดล้อม</t>
  </si>
  <si>
    <t>หน่วยงานเครือข่ายทั้งภาครัฐและเอกชน</t>
  </si>
  <si>
    <t>กิจกรรมหลัก 3.1</t>
  </si>
  <si>
    <t>กิจกรรมที่ 1 เร่งรัดอำเภอเสี่ยง ดำเนินการเฝ้าระวังป้องกันควบคุมโรคและเฝ้าระวังค่าดัชนีลูกน้ำยุงลาย (CI,HI)</t>
  </si>
  <si>
    <t>3.1.1.1</t>
  </si>
  <si>
    <t>DP13</t>
  </si>
  <si>
    <t>DP13_2</t>
  </si>
  <si>
    <t>ปชช. ในพื้นที่อำเภอเสี่ยง</t>
  </si>
  <si>
    <t>2,400 รายบริการ</t>
  </si>
  <si>
    <t>รายบริการ</t>
  </si>
  <si>
    <t>กิจกรรมที่ 2 การประเมินประสิทธิภาพเครื่องพ่นสารเคมีหน่วยงานเครือข่าย</t>
  </si>
  <si>
    <t>สสจ. สสอ. รพ.สต อปท.</t>
  </si>
  <si>
    <t>2 อำเภอเสี่ยง</t>
  </si>
  <si>
    <t>อำเภอเสี่ยง</t>
  </si>
  <si>
    <t>กิจกรรมที่ 3 การเฝ้าระวังทางกีฏวิทยาและพ่นสารเคมี พื้นที่เขตพระราชฐานและพื้นที่โครงการพระราชดำริฯ</t>
  </si>
  <si>
    <t>ปชช. ใน/นอก เขตพระราชฐาน</t>
  </si>
  <si>
    <t>กิจกรรมที่ 4 ศึกษาความไวของยุงพาหะนำโรคไข้เลือดออกต่อสารเคมีที่ใช้ควบคุม โดยวิธี  Susceptibility Test</t>
  </si>
  <si>
    <t xml:space="preserve">สสจ. สสอ. รพ.สต </t>
  </si>
  <si>
    <t>อำเภอเสี่ยง 1 อำเภอ</t>
  </si>
  <si>
    <t>กิจกรรมที่ 5 ประเมินประสิทธิภาพการพ่นสารเคมีขององค์กรปกครองส่วนท้องถิ่น โดยการทดสอบ Bioassay test</t>
  </si>
  <si>
    <t xml:space="preserve">DP13_4
</t>
  </si>
  <si>
    <t>กิจกรรมที่ 6 การศึกษากีฏวิทยาในพื้นที่แพร่โรคไข้มาลาเรีย พื้นที่ C1,C2</t>
  </si>
  <si>
    <t xml:space="preserve">เจ้าหน้าที่ ศตม. / นคม. </t>
  </si>
  <si>
    <t xml:space="preserve">ปชช. ในพื้นที่พื้นที่เสี่ยงกลุ่มบ้าน/หมู่บ้านแพร่เชื้อ(A1) </t>
  </si>
  <si>
    <t>1 กลุ่มบ้าน</t>
  </si>
  <si>
    <t>กลุ่มบ้าน</t>
  </si>
  <si>
    <t>กิจกรรมหลัก 5.1</t>
  </si>
  <si>
    <t xml:space="preserve">กิจกรรมที่ 1 การเฝ้าระวังป้องกันและควบคุมโรคมาลาเรียในพื้นที่แพร่เชื้อมาลาเรีย </t>
  </si>
  <si>
    <t>5.1.1.1</t>
  </si>
  <si>
    <t>DP13_5</t>
  </si>
  <si>
    <t>S2.1.4</t>
  </si>
  <si>
    <t>ประชาชนในพื้นที่จังหวัดประจวบตีรีขันธ์</t>
  </si>
  <si>
    <t>ผลผลิต 7</t>
  </si>
  <si>
    <t>กิจกรรมหลัก 7.3</t>
  </si>
  <si>
    <t>1 จังหวัด</t>
  </si>
  <si>
    <t xml:space="preserve"> จังหวัด</t>
  </si>
  <si>
    <t xml:space="preserve">กิจกรรมที่ 1 พัฒนาระบบเฝ้าระวังโรคหนอนพยาธิ    </t>
  </si>
  <si>
    <t xml:space="preserve">7.3.3.1 </t>
  </si>
  <si>
    <t>DP8</t>
  </si>
  <si>
    <t>DP8_5</t>
  </si>
  <si>
    <t>P1.1</t>
  </si>
  <si>
    <t>โรงเรียนในโครงการพระราชดำริฯ           จ.ประจวบฯพระราชดำริฯ จำนวน 9 แห่ง
/สสจ./สสอ./รพ./รพ.สต./อปท.</t>
  </si>
  <si>
    <t>กิจกรรมที่ 2 จัดกระบวนการเรียนรู้ เพื่อปรับเปลี่ยนพฤติกรรมสุขภาพเกี่ยวกับการป้องกันควบคุมโรคหนอนพยาธิฯ ในนักเรียน และชุมชน</t>
  </si>
  <si>
    <t>7.3.4.1</t>
  </si>
  <si>
    <t>DP8_2</t>
  </si>
  <si>
    <t>นักเรียนและชุมชนโรงเรียนในโครงการพระราชดำริฯ           จ.ประจวบฯ</t>
  </si>
  <si>
    <t>กิจกรรมที่ 3 เยี่ยมเสริมพลัง ติดตาม และสนับสนุนการดำเนินงานโรคหนอนพยาธิตามโครงการพระราชดำริฯ และเฉลิมพระเกียรติ</t>
  </si>
  <si>
    <t>DP8_1</t>
  </si>
  <si>
    <t>ครูโรงเรียนในโครงการพระราชดำริฯ 
/สสจ./สสอ./รพ.สต./อปท.</t>
  </si>
  <si>
    <t>ผลผลิต 9</t>
  </si>
  <si>
    <t>กิจกรรมหลัก 9.2</t>
  </si>
  <si>
    <t>8 หน่วยงาน</t>
  </si>
  <si>
    <t>กิจกรรมที่ 1 ประชุมราชการชี้แจงนโยบาย  สนับสนุนและผลักดันการจัดทำฐานข้อมูล Drowning Report และการสร้างเครือข่ายทีมผู้ก่อการดี  (บูรณาการร่วมกับงาน NATI )</t>
  </si>
  <si>
    <t>9.2.1.1</t>
  </si>
  <si>
    <t>DP19</t>
  </si>
  <si>
    <t>DP19_5</t>
  </si>
  <si>
    <t>-</t>
  </si>
  <si>
    <t>สคร. สสจ. สสอ. รพ.สต. พชอ. อบต. เทศบาล เครือข่ายทีมผู้ก่อการดี</t>
  </si>
  <si>
    <t xml:space="preserve">กิจกรรมที่ 2 สนับสนุน นิเทศ ติดตาม ประเมินผลเครือข่าย และทีมผู้ก่อการดีป้องกันเด็กจมน้ำ ทั้ง 8 จังหวัด ทั้ง Onsite  และ online </t>
  </si>
  <si>
    <t>กิจกรรมที่ 3 ประชุมราชการแลกเปลี่ยนเรียนรู้การดำเนินงานป้องกันการจมน้ำในพื้นที่เขตสุขภาพที่ 5 ด้วยเทคโนโลยีดิจิทัล (บูรณาการร่วมกับงาน RTI)</t>
  </si>
  <si>
    <t>กิจกรรมหลัก 9.3</t>
  </si>
  <si>
    <t>9.3.1.3</t>
  </si>
  <si>
    <t>DP17</t>
  </si>
  <si>
    <t>DP17_1</t>
  </si>
  <si>
    <t>M3.1.1</t>
  </si>
  <si>
    <t>สสจ.</t>
  </si>
  <si>
    <t>DP17_2</t>
  </si>
  <si>
    <t>สสจ. สสอ. รพ. รพ.สต. รร.</t>
  </si>
  <si>
    <t>กิจกรรมที่ 3 ประชุมราชการชี้แจงแนวทางการดำเนินงานโรงเรียนปลอดบุหรี่และเครื่องดื่มแอลกอฮอล์ ผ่านเทคโนโลยีดิจิทัล</t>
  </si>
  <si>
    <t>DP17_3</t>
  </si>
  <si>
    <t>รร.</t>
  </si>
  <si>
    <t>กิจกรรมที่ 4 อบรมพัฒนาศักยภาพเจ้าหน้าที่ผู้รับผิดชอบการคัดกรอง บำบัดรักษา ผู้สูบบุหรี่และผู้ดื่มเครื่องดื่มแอลกอฮอล์ รวมถึงการบันทึกข้อมูลในระบบ 43 แฟ้ม ผ่านเทคโนโลยีดิจิทัล</t>
  </si>
  <si>
    <t>DP17_5</t>
  </si>
  <si>
    <t>สสจ. สสอ. รพ. รพ.สต.</t>
  </si>
  <si>
    <t>อบรม</t>
  </si>
  <si>
    <t>กิจกรรมหลัก 9.4</t>
  </si>
  <si>
    <t>9.4.1.1</t>
  </si>
  <si>
    <t>DP15</t>
  </si>
  <si>
    <t>DP15_1</t>
  </si>
  <si>
    <t>M 3.1.3</t>
  </si>
  <si>
    <t>DP15_2</t>
  </si>
  <si>
    <t>สสจ.,สสอ.,รพ.,    รพ.สต.</t>
  </si>
  <si>
    <t xml:space="preserve"> กิจกรรมที่ 3 เฝ้าระวัง  สนับสนุน การดำเนินงานโรคไม่ติดต่อในกลุ่มแรงงานต่างด้าว 
    </t>
  </si>
  <si>
    <t>DP15_4</t>
  </si>
  <si>
    <t>2 เรื่อง</t>
  </si>
  <si>
    <t>กิจกรรมที่ 1 ประชุมราชการถ่ายทอดนโยบายการดำเนินงานป้องกันการบาดเจ็บและเสียชีวิตจากจากการจราจรทางถนนปี 2566 (งบบูรณาการ NATI)</t>
  </si>
  <si>
    <t>9.4.2.1</t>
  </si>
  <si>
    <t>MP070105_7.1.1</t>
  </si>
  <si>
    <t>DP18</t>
  </si>
  <si>
    <t>DP18_3</t>
  </si>
  <si>
    <t>S2.1.5</t>
  </si>
  <si>
    <t>กบปจ./สคร.5</t>
  </si>
  <si>
    <t>สสจ./สสอ/รพ.
เครือข่ายการดำเนินงาน (ตำรวจ/ปภ./โรงเรียน./บ.กลาง)</t>
  </si>
  <si>
    <t xml:space="preserve">9.4.4.1
</t>
  </si>
  <si>
    <t xml:space="preserve">สสจ./สสอ/รพ.
</t>
  </si>
  <si>
    <t>กิจกรรมที่ 3 ประชุมราชการแลกเปลี่ยนเรียนรู้ดำเนินงานป้องกันการบาดเจ็บและเสียชีวิตจากการจราจรทางถนน (บูรณาการร่วมกับงานป้องกันเด็กจมน้ำ) ผ่านระบบ onsite และ online (งบบูรณาการ)</t>
  </si>
  <si>
    <t>9.4.4.1</t>
  </si>
  <si>
    <t>กิจกรรมที่ 4 ประชุมราชการพัฒนา สนับสนุน ติดตามการดำเนินงานป้องกันการบาดเจ็บและเสียชีวิตจากการจราจรทางถนนผ่านระบบ Online (ไม่ใช้งบประมาณ)</t>
  </si>
  <si>
    <t>9.4.3.1</t>
  </si>
  <si>
    <t>DP18_2</t>
  </si>
  <si>
    <t>กิจกรรมหลัก 1.1</t>
  </si>
  <si>
    <t>โครงการพัฒนาและสนับสนุนกระบวนการจัดทำผลิตภัณฑ์และจัดการความรู้ของหน่วยงานเพื่อการเฝ้าระวัง ป้องกัน ควบคุมโรคและภัยสุขภาพ (สำนักงานป้องกันควบคุมโรคที่ 5 จังหวัดราชบุรี)</t>
  </si>
  <si>
    <t>โครงการเสริมสร้างศักยภาพ พัฒนาความร่วมมือและสร้างการมีส่วนร่วมของเครือข่ายในการเฝ้าระวัง ป้องกัน ควบคุมโรคและภัยสุขภาพ (สำนักงานป้องกันควบคุมโรคที่ 5 จังหวัดราชบุรี</t>
  </si>
  <si>
    <t>กิจกรรมหลัก 2.3</t>
  </si>
  <si>
    <t>โครงการส่งเสริมการปฏิบัติตามประมวลจริยธรรมข้าราชการพลเรือน และเสริมสร้างความโปร่งใสในการปฏิบัติราชการกรมควบคุมโรค (สำนักงานป้องกันควบคุมโรคที่ 5 จังหวัดราชบุรี)</t>
  </si>
  <si>
    <t>กิจกรรมหลัก 2.4</t>
  </si>
  <si>
    <t>โครงการพัฒนาและให้บริการด้านเทคโนโลยีสารสนเทศและการสื่อสารด้านการป้องกัน ควบคุมโรคและภัยสุขภาพ (สำนักงานป้องกันควบคุมโรคที่ 5 จังหวัดราชบุรี)</t>
  </si>
  <si>
    <t>โครงการบริการเฝ้าระวัง ป้องกัน ควบคุมโรคและภัยสุขภาพที่เป็นปัญหารุนแรงและกลุ่มเป้าหมายพิเศษ (สำนักงานป้องกันควบคุมโรคที่ 5 จังหวัดราชบุรี)</t>
  </si>
  <si>
    <t>โครงการถ่ายทอดความรู้ในการดูแลสุขภาพ เฝ้าระวัง ป้องกัน ควบคุมโรค ภัยสุขภาพ และการปรับเปลี่ยนพฤติกรรมที่มีคุณภาพ (สำนักงานป้องกันควบคุมโรคที่ 5 จังหวัดราชบุรี)</t>
  </si>
  <si>
    <t>โครงการเร่งรัดกำจัดโรคไข้มาลาเรีย (สำนักงานป้องกันควบคุมโรคที่ 5 จังหวัดราชบุรี)</t>
  </si>
  <si>
    <t>กิจกรรมหลัก 5.2</t>
  </si>
  <si>
    <t>โครงการควบคุมวัณโรค (สำนักงานป้องกันควบคุมโรคที่ 5 จังหวัดราชบุรี)</t>
  </si>
  <si>
    <t>กิจกรรมหลัก 5.3</t>
  </si>
  <si>
    <t>โครงการป้องกันและแก้ไขปัญหาเอดส์ (สำนักงานป้องกันควบคุมโรคที่ 5 จังหวัดราชบุรี)</t>
  </si>
  <si>
    <t>โครงการพัฒนาระบบเฝ้าระวังสุขภาพจากมลพิษสิ่งแวดล้อม (สำนักงานป้องกันควบคุมโรคที่ 5 จังหวัดราชบุรี)</t>
  </si>
  <si>
    <t>โครงการพัฒนาสถานที่ทำงานที่เอื้อต่อการมีสุขภาวะที่ดี ปลอดโรค ปลอดภัย (สำนักงานป้องกันควบคุมโรคที่ 5 จังหวัดราชบุรี)</t>
  </si>
  <si>
    <t>กิจกรรมหลัก 7.1</t>
  </si>
  <si>
    <t>กิจกรรมหลัก 7.4</t>
  </si>
  <si>
    <t>โครงการสนับสนุนการเฝ้าระวัง ป้องกัน ควบคุมโรคพิษสุนัขบ้า (สำนักงานป้องกันควบคุมโรคที่ 5 จังหวัดราชบุรี)</t>
  </si>
  <si>
    <t>โครงการสนับสนุนการเฝ้าระวัง ป้องกัน ควบคุมโรคในถิ่นทุรกันดารตามพระราชดำริฯ (สำนักงานป้องกันควบคุมโรคที่ 5 จังหวัดราชบุรี)</t>
  </si>
  <si>
    <t>โครงการสนับสนุนการเฝ้าระวัง ป้องกัน ควบคุมโรคภายใต้โครงการราชทัณฑ์ปันสุข ทำความ ดี เพื่อชาติ ศาสน์ กษัตริย์ (สำนักงานป้องกันควบคุมโรคที่ 5 จังหวัดราชบุรี)</t>
  </si>
  <si>
    <t xml:space="preserve">กิจกรรมหลัก 8.1 </t>
  </si>
  <si>
    <t xml:space="preserve">โครงการพัฒนาระบบการจัดการภาวะฉุกเฉินทางสาธารณสุขอย่างครบวงจรและบูรณาการ (สำนักงานป้องกันควบคุมโรคที่ 5 จังหวัดราชบุรี) </t>
  </si>
  <si>
    <t>โครงการยกระดับสมรรถนะตามกฎอนามัยระหว่างประเทศและวาระความมั่นคงด้านสุขภาพโลก (สำนักงานป้องกันควบคุมโรคที่ 5 จังหวัดราชบุรี)</t>
  </si>
  <si>
    <t>โครงการพัฒนาสมรรถนะช่องทางเข้าออกระหว่างประเทศและจังหวัดชายแดน (สำนักงานป้องกันควบคุมโรคที่ 5 จังหวัดราชบุรี)</t>
  </si>
  <si>
    <t>กิจกรรมหลัก 9.1</t>
  </si>
  <si>
    <t>โครงการพัฒนาและสนับสนุนการดำเนินงานป้องกัน ควบคุมโรคติดต่อและสร้างเสริมภูมิคุ้มกันโรค (สำนักงานป้องกันควบคุมโรคที่ 5 จังหวัดราชบุรี)</t>
  </si>
  <si>
    <t>โครงการพัฒนาและสนับสนุนการดำเนินงานเฝ้าระวัง ป้องกัน ควบคุมโรคและภัยสุขภาพ เพื่อเด็กไทย ปลอดโรค ปลอดภัย (สำนักงานป้องกันควบคุมโรคที่ 5 จังหวัดราชบุรี)</t>
  </si>
  <si>
    <t>โครงการพัฒนาทักษะชีวิตเพื่อลดพฤติกรรมเสี่ยง (สำนักงานป้องกันควบคุมโรคที่ 5 จังหวัดราชบุรี)</t>
  </si>
  <si>
    <t>โครงการพัฒนาและสนับสนุนการดำเนินงานเฝ้าระวัง ป้องกัน ควบคุมโรคไม่ติดต่อและปัจจัยเสี่ยง (สำนักงานป้องกันควบคุมโรคที่ 5 จังหวัดราชบุรี)</t>
  </si>
  <si>
    <t>ESP04</t>
  </si>
  <si>
    <t>SP 36</t>
  </si>
  <si>
    <t>SP 36_2</t>
  </si>
  <si>
    <t>ผลผลิต 2</t>
  </si>
  <si>
    <t>กิจกรรมหลัก 2.2</t>
  </si>
  <si>
    <t>5.1.3.1</t>
  </si>
  <si>
    <t>สสจ. / อปท.</t>
  </si>
  <si>
    <t>นคม./มาลาเรียคลินิก(MC)</t>
  </si>
  <si>
    <t>รร.ตชด. ในพื้นที่ A1 / ประชาชนในกลุ่มบ้านแพร่เชื้อมาลาเรีย</t>
  </si>
  <si>
    <t>นักเรียนและประชาชนบริเวณรอบโรงเรียน กพด.</t>
  </si>
  <si>
    <t>โรงเรียน</t>
  </si>
  <si>
    <t>กิจกรรมที่ 1 การศึกษาทางกีฏวิทยาในการดำเนินงานควบคุมพาหะนำโรค และประเมินปัจจัยเสี่ยงในพื้นที่</t>
  </si>
  <si>
    <t xml:space="preserve"> สสจ./สสอ./รพ.สต</t>
  </si>
  <si>
    <t>กิจกรรมที่ 2 ประเมินประสิทธิภาพ การพ่นสารเคมีขององค์กรปกครองส่วนท้องถิ่น โดยการทดสอบ Bioassay Test</t>
  </si>
  <si>
    <t xml:space="preserve">อปท. </t>
  </si>
  <si>
    <t>กิจกรรมที่ 3 ศึกษาความไวของยุงพาหะนำโรคไข้เลือดออกต่อสารเคมีที่ใช้ควบคุม โดยวิธี Susceptibility Test</t>
  </si>
  <si>
    <t>กิจกรรมที่ 4 ศึกษาความไวของยุงพาหะนำโรคไข้มาลาเรียต่อสารเคมีที่ใช้ควบคุม โดยวิธี Susceptibility Test</t>
  </si>
  <si>
    <t>สคร./ศตม.</t>
  </si>
  <si>
    <t>สสจ./สสอ./รพ.สต./ประชาชน/นักเรียน รร.ดชด.บ้านโป่งลึก/รร.ตชด.นเรศวรห้วยโสก/ศกร.อินทรีอาสา บ้านปาเกอะญอ</t>
  </si>
  <si>
    <t>3 โรงเรียน</t>
  </si>
  <si>
    <t xml:space="preserve">กิจกรรมที่ 1 การจัดทำระบบฐานข้อมูลการเฝ้าระวังโรคติดเชื้อหนอนพยาธิ </t>
  </si>
  <si>
    <t>7.3.3.1</t>
  </si>
  <si>
    <t>สสจ./สสอ./รพ.สต./ในพื้นที่เป้าหมาย</t>
  </si>
  <si>
    <t>1 ระบบ</t>
  </si>
  <si>
    <t>ระบบ</t>
  </si>
  <si>
    <t xml:space="preserve">กิจกรรมที่ 2  พัฒนา E-Learning ในการป้องกันและปรับเปลี่ยนพฤติกรรมเพื่อการป้องกันโรคหนอนพยาธิในเด็กนักเรียนพื้นที่เป้าหมาย </t>
  </si>
  <si>
    <t>กิจกรรมที่ 3 การค้นหาผู้ป่วยติดเชื้อหนอนพยาธิเชิงรุกในพื้นที่เป้าหมาย</t>
  </si>
  <si>
    <t>กิจกรรมที่ 4 การสำรวจความรอบรู้และพฤติกรรมสุขภาพในการป้องกันโรคติดเชื้อหนอนพยาธิในกลุ่มพื้นที่เป้าหมาย</t>
  </si>
  <si>
    <t>ประชาชน/นักเรียน รร.ดชด.บ้านโป่งลึก/รร.ตชด.นเรศวรห้วยโสก/ศกร.อินทรีอาสา บ้านปาเกอะญอ</t>
  </si>
  <si>
    <t>ศตม./นคม</t>
  </si>
  <si>
    <t>3,600 รายบริการ</t>
  </si>
  <si>
    <t>กิจกรรมที่ 1 ติดตามและจัดทำรายงานเพื่อ ประเมินสถานการณ์การระบาดโรคติดต่อนำโดยยุงลาย</t>
  </si>
  <si>
    <t>นคม.</t>
  </si>
  <si>
    <t>สสจ./สสอ./รพ.สต.</t>
  </si>
  <si>
    <t>2 ฉบับ</t>
  </si>
  <si>
    <t>กิจกรรมที่ 2 สุ่มสำรวจเพื่อเฝ้าระวังค่าดัชนีลูกน้ำยุงลาย (CI/HI) ในพื้นที่อำเภอเสี่ยง</t>
  </si>
  <si>
    <t>รพ./รพ.สต./อปท./โรเงรียน/ผู้ประกอบการ/อสม./ผู้นำชุมชน/ประชาชน</t>
  </si>
  <si>
    <t>กิจกรรมที่ 3 พัฒนาความรู้/ทักษะการสำรวจลูกน้ำยุงลายที่มีคุณภาพผ่านบทเรียนอิเล็กทรอนิกส์</t>
  </si>
  <si>
    <t>รพ.สต./อสม.</t>
  </si>
  <si>
    <t>2 จังหวัด</t>
  </si>
  <si>
    <t>กิจกรรมที่ 4 สนับสนุนเครือข่าย ประเมินมาตรฐานเครื่องพ่นสารเคมี</t>
  </si>
  <si>
    <t>สสอ./รพ.สต./อปท.</t>
  </si>
  <si>
    <t>4 อำเภอเสี่ยง</t>
  </si>
  <si>
    <t>กิจกรรมที่ 5 สนับสนุนเครือข่าย พ่นสารเคมีควบคุมแมลงพาหะนำโรคติดต่อนำโดยยุงลาย</t>
  </si>
  <si>
    <t>สสจ./สสอ./รพ./รพ.สต./อปท./โรงเรียน/ผู้นำชุมชน/ประชาชน</t>
  </si>
  <si>
    <t>DP13_5
DP13_6</t>
  </si>
  <si>
    <t xml:space="preserve"> - สสจ./สสอ./รพ.สต.
 - ประชาชนในพื้นที่แพร่โรคเท้าช้างเดิม (พื้นที่ TA)</t>
  </si>
  <si>
    <t>1,100 
รายบริการ</t>
  </si>
  <si>
    <t>กิจกรรมที่ 1 เจาะโลหิตในพื้นที่แพร่โรคเท้าช้างเดิม (พื้นที่ TA)
 - ค้นหาเชิงรุกโรคเท้าช้างโดยเจาะโลหิต (ใช้ชุดตรวจอย่างรวดเร็ว) ในประชาชนที่อาศัยอยู่ในพื้นที่แพร่โรคเท้าช้างเดิม</t>
  </si>
  <si>
    <t xml:space="preserve">3.1.1.1 </t>
  </si>
  <si>
    <t>1,100 รายบริการ</t>
  </si>
  <si>
    <t xml:space="preserve">กิจกรรมที่ 2  ศึกษาทางด้านกีฏวิทยา ในพื้นที่แพร่โรคเท้าช้างเดิมที่มีการเจาะโลหิต (พื้นที่ TA)  </t>
  </si>
  <si>
    <t>DP13_4                DP13_9</t>
  </si>
  <si>
    <t>สสจ. /สสอ. /รพ.สต/ อปท. / อสม.</t>
  </si>
  <si>
    <t xml:space="preserve">1 จังหวัด
</t>
  </si>
  <si>
    <t>กิจกรรมที่ 1 การศึกษากีฏวิทยาในพื้นที่แพร่ไช้โรคไข้มาลาเรียสูงหรือพบผู้ป่วยต่อเนื่อง/พบผู้ป่วยติดต่อกันมากกว่า 3 สัปดาห์เพื่อเสนอแนะมาตรการในการป้องกันควบคุมโรค</t>
  </si>
  <si>
    <t>สสจ. /สสอ. /รพ.สต/ อปท.</t>
  </si>
  <si>
    <t>พื้นที่เสี่ยงโรคไข้มาลาเรีย 
รายงาน 2 ฉบับ</t>
  </si>
  <si>
    <t xml:space="preserve">กิจกรรมที่ 2 ศึกษาความไวของยุงพาหะนำโรคไข้เลือดออกต่อสารเคมีที่ใช้ควบคุม โดยวิธี Susceptibility Test </t>
  </si>
  <si>
    <t>กิจกรรมที่ 4 ประเมินประสิทธิภาพ การพ่นสารเคมีขององค์กรปกครองส่วนท้องถิ่น โดยการทดสอบ Bioassay Test</t>
  </si>
  <si>
    <t>DP13_4</t>
  </si>
  <si>
    <t xml:space="preserve">สสจ. /สสอ. /รพ.สต/ อปท. </t>
  </si>
  <si>
    <t xml:space="preserve">1 อปท.
</t>
  </si>
  <si>
    <t>อปท.</t>
  </si>
  <si>
    <t>กิจกรรมที่ 1 พัฒนาระบบเฝ้าระวังโรคไข้มาลาเรียในพื้นที่ 
- สร้างและพัฒนาฐานข้อมูลโรคไข้มาลาเรีย การวิเคราะห์สถานการณ์และวางแผนการตอบโต้ได้อย่างรวดเร็วและมีประสิทธิภาพและการประเมินมาตรการการดำเนินงานจากฐานข้อมูลระบบมาลาเรียออนไลน์
 - การเฝ้าระวังโรคไข้มาลาเรีย โดยการค้นหาผู้ป่วยเชิงรุกโรคไข้มาเรีย ในประชาชนที่อาศัยอยู่ในพื้นที่เสี่ยงโรคไข้มาลาเรีย และประชาชนต่างชาติที่เดินทางเข้ามาในพื้นที่เสี่ยง</t>
  </si>
  <si>
    <t xml:space="preserve"> - สสจ./สสอ./รพ.สต./อปท./Alight
 -ประชาชนในพื้นที่ เสี่ยงโรคไข้มาลาเรีย จังหวัดกาญจนบุรี</t>
  </si>
  <si>
    <t>30,000
รายบริการ</t>
  </si>
  <si>
    <t>กิจกรรมที่ 2 การเฝ้าระวังป้องกันควบคุมและกำจัดโรคไข้มาลาเรียฯ ตามพระราชดำริสมเด็จพระเทพฯในเด็กนักเรียน และประชาชนที่อาศัยอยู่ในพื้นที่โรงเรียน ตามแผน กพด. จังหวัดกาญจนบุรี</t>
  </si>
  <si>
    <t xml:space="preserve"> นักเรียน ครู และประชาชนในพื้นที่โรงเรียนตามแผน กพด. จังหวัดกาญจนบุรี</t>
  </si>
  <si>
    <t>กิจกรรมที่ 3 การเตรียมความพร้อมการตอบโต้แหล่งแพร่เชื้อ ตามมาตรกร 1-3-7 เพื่อควบคุมการระบาดของโรค เมื่อพบกลุ่มบ้านที่เป็นแหล่งแพร่เชื้อโรคไข้มาลาเรีย 3 สัปดาห์ต่อเนื่อง/พบการติดเชื้อในพื้นที่มากกว่า 4 ราย ในสัปดาห์เดียวกัน
 - การค้นหาผู้ป่วยเชิงรุก
 - การพ่นสารเคมีฤทธิ์ตกค้าง (IRS)
 - การแจกมุ้งชุบสารเคมี (LLIN)
- การพ่นสารเคมีกำจัดยุงตัวแก่ (พ่นหมอกควัน/ULV)</t>
  </si>
  <si>
    <t xml:space="preserve"> -ประชาชนในพื้นที่ เสี่ยงโรคไข้มาลาเรีย จังหวัดกาญจนบุรี
 -สสจ./สสอ./รพ.สต./อปท./Alight</t>
  </si>
  <si>
    <t>10,000 
รายบริการ</t>
  </si>
  <si>
    <t>กิจกรรมที่ 4 การสนับสนุนเครือข่ายในการดำเนินงานโรคไข้มาลาเรีย
 - สนับสนุนการดำเนินงานป้องกันควบคุมโรคไข้มาลาเรียให้กับหน่วยงานเครือข่าย (องค์ความรู้ แนวทางการดำเนินงานร่วมดำเนินการป้องกันควบคุมโรคไข้มาลาเรียกับหน่วยงานเครือข่าย)
 -ติดตามการดำเนินงาน แนะนำแนวทางการดำเนินงานตามมาตรการ 1-3-7 การส่งต่อข้อมูลผู้ป่วยโรคไข้มาลาเรีย การป้องกันควบคุมโรคในพื้นที่</t>
  </si>
  <si>
    <t xml:space="preserve"> - สสจ./สสอ./รพ.สต./อปท./Alight/MP ในพื้นที่เสี่ยงโรคไข้มาลาเรียจังหวัดกาญจนบุรี</t>
  </si>
  <si>
    <t>7.3.3.1
7.3.4.1</t>
  </si>
  <si>
    <t>ศตม.5.1 จ.กาญจนบุรี</t>
  </si>
  <si>
    <t>นักเรียนและครูอนามัย รร.ตชด. ที่พบการติดเชื้อโรคหนอนพยาธิ 4 โรงเรียน/ผู้ปกครองนักเรียน/ผู้นำชุมขน</t>
  </si>
  <si>
    <t>4 โรงเรียน</t>
  </si>
  <si>
    <t xml:space="preserve">กิจกรรมที่ 1 เฝ้าระวังสถานการณ์โรคหนอนพยาธิ โดยใช้ฐานข้อมูลการเฝ้าระวังป้องกันโรคหนอนพยาธิในเด็กเยาวชนตามพระราชดำริฯ (Helminth) และระบบสารสนเทศ 506 online </t>
  </si>
  <si>
    <t>ก.โรคติดต่อ สคร.5 จ.ราชบุรี/ ศตม.5.1 จ.กาญจนบุรี</t>
  </si>
  <si>
    <t>สสจ.กาญจนบุรี สสอ.สังขละบุรี/สสอ.ทองผาภูมิ/
สสอ.ไทรโยค/สสอ.ศรีสวัสดิ์.</t>
  </si>
  <si>
    <t xml:space="preserve">5 หน่วยงาน </t>
  </si>
  <si>
    <t>กิจกรรมที่ 2  ป้องกันควบคุมโรคหนอนพยาธิ
- จัดกระบวนการเรียนรู้เพื่อปรับเปลี่ยนพฤติกรรมสุขภาพในการป้องกันโรคหนอนพยาธิโดยการมีส่วนร่วมของครอบครัวและชุมชน</t>
  </si>
  <si>
    <t>กิจกรรมที่ 3 สนับสนุนการดำเนินงานของเครือข่ายในการป้องกันควบคุมโรคหนอนพยาธิ
- เยี่ยมเสริมพลังการดำเนินงานโรคหนอนพยาธิในนักเรียน และติดตามเยี่ยมบ้านนักเรียนที่พบการติดเชื้อโรคหนอนพยาธิ</t>
  </si>
  <si>
    <t xml:space="preserve"> ศตม.5.1 จ.กาญจนบุรี</t>
  </si>
  <si>
    <t xml:space="preserve">สสจ.กาญจนบุรีสสอ.สังขละบุรี/สสอ.ทองผาภูมิ/
สสอ.ไทรโยค/สสอ.ศรีสวัสดิ์
นักเรียนและครูอนามัย รร.ตชด. ที่พบการติดเชื้อโรคหนอนพยาธิ 4 โรงเรียน/ผู้ปกครองนักเรียน
</t>
  </si>
  <si>
    <t xml:space="preserve">สสจ./สสอ./รพ./รพ.สต./อปท. </t>
  </si>
  <si>
    <t>กิจกรรมที่ 1 พัฒนาระบบติดตามเฝ้าระวังสถานการณ์โรคเท้าช้างในพื้นที่ที่รับผิดชอบ</t>
  </si>
  <si>
    <t>DP13_6</t>
  </si>
  <si>
    <t>กิจกรรมที่ 2 คัดกรองโรคเท้าช้างด้วยการเจาะโลหิตในพื้นที่ที่พบผู้ป่วย</t>
  </si>
  <si>
    <t>กิจกรรมที่ 1 พัฒนาระบบติดตามเฝ้าระวังสถานการณ์โรคติดต่อนำโดยยุงลายในพื้นที่ที่รับผิดชอบ</t>
  </si>
  <si>
    <t xml:space="preserve">สสจ./สสอ./รพ./รพ.สต./อปท. 
</t>
  </si>
  <si>
    <t>ประชาชน/สสจ./สสอ./รพ./รพ.สต./อปท. (7 อำเภอเสี่ยง)</t>
  </si>
  <si>
    <t>กิจกรรมที่ 3 สนันสนุนการดำเนินงานพ่นสารเคมีกำจัดแมลงพาหะนำโรค กรณีมีการระบาดในพื้นที่/หน่วยงานในพื้นที่มีการร้องขอ</t>
  </si>
  <si>
    <t>สสจ./สสอ./รพ./รพ.สต./อปท.</t>
  </si>
  <si>
    <t>กิจกรรมที่ 4 พํฒนา E-learning) เรื่องการซ่อมบำรุงรักษาเครื่องพ่นสารเคมีและเทคนิคการผสมสารเคมี สำหรับผู้ดำเนินงานป้องกัน ควบคุมโรคติดต่อนำโดยแมลง</t>
  </si>
  <si>
    <t>ศตม./นคม.</t>
  </si>
  <si>
    <t>หลักสูตร</t>
  </si>
  <si>
    <t>1 หลักสูตร</t>
  </si>
  <si>
    <t>กิจกรรมที่ 5 ประเมินมาตรฐานเครื่องพ่นสารเคมี</t>
  </si>
  <si>
    <t>สสอ./รพ.สต./อปท. (7 อำเภอเสี่ยง)</t>
  </si>
  <si>
    <t>DP13_9</t>
  </si>
  <si>
    <t xml:space="preserve">นักกีฏวิทยา / นักวิชาการสาธารณสุข /หัวหน้า ศตม.5.1-5.4 /
 ผู้ปฏิติงานด้านกีฏวิทยา </t>
  </si>
  <si>
    <t>มหาวิทยาลัย
มหิดล</t>
  </si>
  <si>
    <t>20 คน</t>
  </si>
  <si>
    <t xml:space="preserve">DP13_4                </t>
  </si>
  <si>
    <t xml:space="preserve">เจ้าหน้าที่ สคร. / ศตม. </t>
  </si>
  <si>
    <t>นคม./MC</t>
  </si>
  <si>
    <t xml:space="preserve">ประชาชนในพื้นที่ C1/C2,E1/E2, รร.ตชด. ในพื้นที่ </t>
  </si>
  <si>
    <t>5.1.5.1</t>
  </si>
  <si>
    <t>SP50_1</t>
  </si>
  <si>
    <t xml:space="preserve">สคร ศตม  </t>
  </si>
  <si>
    <t>สสจ สสอ รพสต อปท</t>
  </si>
  <si>
    <t>กิจกรรมที่ 1  สนับสนุนการตรวจคัดกรองโรคหนอนพยาธิในนักเรียน รร.ตชด. 2 แห่ง ประชาชนร่วมกับรพ.สต.ในพื้นที่</t>
  </si>
  <si>
    <t>7.3.2.1</t>
  </si>
  <si>
    <t>DP8_4</t>
  </si>
  <si>
    <t>นักเรียน ครู และ แม่ครัวใน รร.ตชด.ตะโกปิดทอง และ รร.ตชด.บ้านถ้ำหิน และประชนรอบ รร.ตชด</t>
  </si>
  <si>
    <t>กิจกรรมที่ 2 รวบรวม จัดทำฐานข้อมูล กำหนดค่าเป้าหมายวิเคราะห์ปัจจัยเสี่ยง และวิเคราะห์สถานการณ์โรค</t>
  </si>
  <si>
    <t>กิจกรรมที่ 3 สร้างความรอบรู้ในการเฝ้าระวังป้องกันควบคุมโรคหนอนพยาธิและสำรวจพฤติกรรมเสี่ยงต่อโรคหนอนพยาธิ</t>
  </si>
  <si>
    <t>กิจกรรมที่ 1 งานบริหารจัดการอาคารสถานที่ การจัดหาพัสดุและการบริหารสินทรัพย์</t>
  </si>
  <si>
    <t>กิจกรรมที่ 2 การบริหาร อำนวยการ และประสานราชการ</t>
  </si>
  <si>
    <t>กิจกรรมที่ 3 ประชุมราชการคณะกรรมการบริหาร/คณะกรรมการบริหารงานบุคคล</t>
  </si>
  <si>
    <t>8.1.2.1</t>
  </si>
  <si>
    <t>1</t>
  </si>
  <si>
    <t>BR0701_01</t>
  </si>
  <si>
    <t>SP36</t>
  </si>
  <si>
    <t>SP36_3</t>
  </si>
  <si>
    <t>กิจกรรมที่ 1 พัฒนาระบบการจัดเก็บข้อมูลโรคและภัยสุขภาพระหว่างประเทศ</t>
  </si>
  <si>
    <t>กิจกรรมที่ 2 พัฒนาระบบเฝ้าระวังโรคและภัยสุขภาพเพื่อรองรับภาวะฉุกเฉินด้านสาธารณสุขระหว่างประเทศ</t>
  </si>
  <si>
    <t>กิจกรรมที่ 3 ประชุมราชการจัดทำแนวทางการเฝ้าระวังโรคและภัยสุขภาพระหว่างประเทศของเขตสุขภาพที่ 5</t>
  </si>
  <si>
    <t>8.1.2.3</t>
  </si>
  <si>
    <t>SP37_1</t>
  </si>
  <si>
    <t>รพ.ในกระทรวงสาธารณสุข ภายในเขตสุขภาพที่ 5</t>
  </si>
  <si>
    <t>กิจกรรมที่ 1 นิเทศ /ติดตามการดำเนินงานระบบเฝ้าระวังผู้ป่วยกล้ามเนื้ออ่อนแรงเฉียบพลัน (AFP Surveillance)</t>
  </si>
  <si>
    <t>SP36_2</t>
  </si>
  <si>
    <t>เครือข่ายเขตสุขภาพ อปท.</t>
  </si>
  <si>
    <t>กิจกรรมที่ 1 ประชุมชี้แจงมาตรฐานและแนวทางสอบสวนควบคุมโรคและภัยสุขภาพ ระดับอำเภอและจังหวัดเขตสุขภาพที่ 5</t>
  </si>
  <si>
    <t>เครือข่ายระบาดวิทยาระดับจังหวัดและอำเภอ</t>
  </si>
  <si>
    <t>กิจกรรมที่ 3 ประเมินมาตรฐานทีมตระหนักรู้สถานการณ์ (Situation Awareness Team; SAT) และทีมสอบสวนโรค (Joint Investigation Team; JIT)</t>
  </si>
  <si>
    <t>สสจ. 8 แห่ง</t>
  </si>
  <si>
    <t>รพ. สสจ. .ในเขตสุขภาพที่ 5</t>
  </si>
  <si>
    <t xml:space="preserve">กิจกรรมที่ 1 ประชุมเชิงปฏิบัติการพัฒนาศักยภาพเครือข่ายระบาดวิทยาในการบันทึกข้อมูลในระบบเฝ้าระวังป้องกันโรคติดต่อและภัยสุขภาพ รง 506 </t>
  </si>
  <si>
    <t xml:space="preserve">กิจกรรมที่ 2 ประชุมราชการติดตามผลการพัฒนาศักยภาพเครือข่ายระบาดวิทยาในการบันทึกข้อมูลในระบบเฝ้าระวังป้องกันโรคติดต่อและภัยสุขภาพ รง 506 </t>
  </si>
  <si>
    <t>SP36_4</t>
  </si>
  <si>
    <t>8.1.3.1</t>
  </si>
  <si>
    <t>SP39</t>
  </si>
  <si>
    <t>SP39_1</t>
  </si>
  <si>
    <t>8.1.4.2</t>
  </si>
  <si>
    <t>เครือข่ายเขตสุขภาพที่ 5 จำนวน 8 จังหวัด</t>
  </si>
  <si>
    <t>กิจกรรมที่ 1 สนับสนุนการสอบสวน ควบคุมโรคและภัยสุขภาพ เครือข่ายเขตสุขภาพที่ 5</t>
  </si>
  <si>
    <t>8.1.5.1</t>
  </si>
  <si>
    <t>กิจกรรมที่ 1 ประชุมราชการสนับสนุนการพัฒนาระบบข้อมูลการเฝ้าระวังโรคและภัยสุขภาพ 5 กลุ่มโรค 5 มิติ  ในกลุ่มโรคติดต่อ โรคอุบัติใหม่ โรคไม่ติดต่อ โรคจากการประกอบอาชีพและสิ่งแวดล้อม โรคติดต่อทางเพศสัมพันธ์ และโรคจากภัยสุขภาพ</t>
  </si>
  <si>
    <t>คณะกรรมการและคณะทำงานพัฒนาระบบเฝ้าระวังฯ 5 กลุ่มโรค 5 มิติ ของสคร.5 จำนวน 20 คน</t>
  </si>
  <si>
    <t xml:space="preserve">กิจกรรมที่ 2 ประชุมเชิงปฏิบัติการพัฒนาการจัดเก็บข้อมูลและการนำเสนอข้อมูลการเฝ้าระวังโรคและภัยสุขภาพของหน่วยงานด้วยเทคโนโลยีสารสนเทศ </t>
  </si>
  <si>
    <t>คณะกรรมการและคณะทำงานพัฒนาระบบเฝ้าระวังฯ 5 กลุ่มโรค 5 มิติ ของสคร.5 จำนวน 35 คน</t>
  </si>
  <si>
    <t>กิจกรรมที่ 3 ประเมินผลการดำเนินการระบบเฝ้าระวัง 5 กลุ่มโรคและภัยสุขภาพที่สำคัญในเขตสุขภาพที่ 5 เพื่อนำไปพัฒนาระบบเฝ้าระวังฯให้ประสิทธิภาพ 
(ผ่านระบบออนไลน์) โดยการทำกิจกรรม
1 ประชุมชี้แจงแนวทางแก่ผู้รับผิดชอบงาน SAT ระดับจังหวัด จำวน 20 คน 
2 ประเมินผลการดำเนินงานการเฝ้าระงัง 5 กลุ่มโรค 5 มิติ ของแต่ละจังหวัด 8 จังหวัด</t>
  </si>
  <si>
    <t>ผู้รับผิดชอบงานเฝ้าระวังโรค 5 กลุ่มโรค ทั้ง 8 จังหวัด</t>
  </si>
  <si>
    <t>สสจ. เรือนจำ ภายในเขตสุขภาพที่ 5</t>
  </si>
  <si>
    <t>กิจกรรมที่ 1 ประชุมราชการ เพื่อชี้แจงแนวทางการเฝ้าระวังโรคในเรือนจำ (online)</t>
  </si>
  <si>
    <t>กิจกรรมที่ 2 นิเทศ ติดตามการดำเนินงานเฝ้าระวังป้องกันและควบคุมโรค ในเรือนจำเขตสุขภาพที่ 5</t>
  </si>
  <si>
    <t>สสจ., สนง.แรงงายจังหวัด ในเขตสุขภาพที่ 5</t>
  </si>
  <si>
    <t xml:space="preserve">กิจกรรมที่ 1 ประชุมราชการคณะทำงาน </t>
  </si>
  <si>
    <t>กิจกรรมที่ 2 พัฒนาระบบบริหารจัดการฐานข้อมูลด้านการสอบสวนโรค (ค่าจ้างเหมาจัดทำฐานข้อมูล)</t>
  </si>
  <si>
    <t>1 ฐานข้อมูล</t>
  </si>
  <si>
    <t>กิจกรรมที่ 3 ประชุมราชการถอดบทเรียน สอบถามการใช้งานและข้อเสนอแนะ ในการปรับปรุงและพัฒนา</t>
  </si>
  <si>
    <t>สคร.5 ราชบุรี</t>
  </si>
  <si>
    <t>ศวก.5</t>
  </si>
  <si>
    <t>2 ระบบ</t>
  </si>
  <si>
    <t>กิจกรรมที่ 1 พัฒนาระบบการจัดเก็บข้อมูลเชื้อก่อโรคจากห้องปฏิบัติการ สคร.5 จ.ราชบุรี</t>
  </si>
  <si>
    <t>8.1.6.1</t>
  </si>
  <si>
    <t>4</t>
  </si>
  <si>
    <t>กิจกรรมที่ 1 ประชุมเชิงปฏิบัติการพัฒนาศักยภาพบุคลากรในการพยากรณ์โรค</t>
  </si>
  <si>
    <t>6 เรื่อง</t>
  </si>
  <si>
    <t>กิจกรรมที่ 2 ประชุมราชการติดตามผลการพัฒนาศักยภาพบุคลากรในการพยากรณ์โรค</t>
  </si>
  <si>
    <t>สสจ., รพศ. รพท., รพช.</t>
  </si>
  <si>
    <t>5 แห่ง</t>
  </si>
  <si>
    <t xml:space="preserve">2.2.1.1 </t>
  </si>
  <si>
    <t>DP11</t>
  </si>
  <si>
    <t>DP11_1</t>
  </si>
  <si>
    <t>50 คน 
(8 จังหวัด)</t>
  </si>
  <si>
    <t>กิจกรรมที่ 2 นิเทศ ติดตามการดำเนินงานเฝ้าระวังป้องกันโรคติดเชื้อในโรงพยาบาล/ ห้องแยกโรค</t>
  </si>
  <si>
    <t>DP11_2</t>
  </si>
  <si>
    <t>รพช.</t>
  </si>
  <si>
    <t>กิจกรรมที่ 1 ประชุมราชการพัฒนาระบบการจัดการฐานข้อมูลโรคติดต่อนำโดยแมลง ในพื้นที่เขตสุขภาพที่ 5</t>
  </si>
  <si>
    <t>สคร. / ศตม.</t>
  </si>
  <si>
    <t xml:space="preserve"> 3 ฐาน (ไข้เลือดออก, มาลาเรีย, เท้าช้าง )</t>
  </si>
  <si>
    <t>ฐาน</t>
  </si>
  <si>
    <t>สสจ. รพ.</t>
  </si>
  <si>
    <t>7 หน่วยงาน</t>
  </si>
  <si>
    <t>กิจกรรมที่ 1 การพัฒนาศักยภาพการตอบโต้การระบาดของโรคติดต่อนำโดยแมลง โดยทีมปฏิบัติการควบคุมโรคติดต่อนำโดยแมลง VCU (CDCU Plus )</t>
  </si>
  <si>
    <t>ศตม.</t>
  </si>
  <si>
    <t>ศตม. นคม.</t>
  </si>
  <si>
    <t>ห่วยงาน</t>
  </si>
  <si>
    <t>สสจ. สสอ. รพ.       สถานศึกษา (ราชบุรี นครปฐม)</t>
  </si>
  <si>
    <t>DP2</t>
  </si>
  <si>
    <t>DP2_1</t>
  </si>
  <si>
    <t>กิจกรรมที่ 2 ติดตามการดำเนินงานเฝ้าระวัง ป้องกัน ควบคุมโรคติดต่อทางอาหารและน้ำ โดยใช้แนวทางการดำเนินงานโรงเรียนปลอดโรค</t>
  </si>
  <si>
    <t>กิจกรรมที่ 1 ประชุมชี้แจงการดำเนินงานตามหลักเกณฑ์และแนวทางการสร้างพื้นที่ปลอดโรคพิษสุนัขบ้า ผ่านระบบ ZOOM Meeting</t>
  </si>
  <si>
    <t>7.1.1.1</t>
  </si>
  <si>
    <t>DP3</t>
  </si>
  <si>
    <t xml:space="preserve">สคร. </t>
  </si>
  <si>
    <t xml:space="preserve">กิจกรรมที่ 2  นิเทศติดตามการดำเนินงานป้องกันควบคุมโรคพิษสุนัขบ้าและการดำเนินการสร้างพื้นที่ปลอดโรคพิษสุขนัขบ้า
</t>
  </si>
  <si>
    <t>อปท / สสจ/สสอ/ปศุสัตว์/รพ/รพสต.</t>
  </si>
  <si>
    <t>กิจกรรมที่ 3 ติดตามอำเภอเสี่ยงที่สามารถดำเนินการตามมาตรการเฝ้าระวัง ป้องกัน ควบคุมโรคพิษสุนัขบ้าในคน</t>
  </si>
  <si>
    <t>สสจ./สสอ</t>
  </si>
  <si>
    <t>32 แห่ง</t>
  </si>
  <si>
    <t>กิจกรรมที่ 4 การติดตามผู้สัมผัสโรคพิษสุนัขบ้า</t>
  </si>
  <si>
    <t>สสจ/รพ/รพ.สต</t>
  </si>
  <si>
    <t>ศตม 5.1-5.4</t>
  </si>
  <si>
    <t>7.1.2.1</t>
  </si>
  <si>
    <t>กิจกรรมที่ 2 จัดทำระบบการจัดเก็บข้อมูล</t>
  </si>
  <si>
    <t>10 แห่ง</t>
  </si>
  <si>
    <t>กิจกรรมที่ 1 สนับสนุนการดำเนินงานป้องกันควบคุมโรคติดต่ออุบัติใหม่ และการสร้างเสริมภูมิคุ้มกันโรคในเรือนจำ (บูรณาการร่วมกับกลุ่มระบาดวิทยา)</t>
  </si>
  <si>
    <t>DP5</t>
  </si>
  <si>
    <t>DP5_2</t>
  </si>
  <si>
    <t>สสจ., รพ.แม่ข่าย, เรือนจำในเขตสุขภาพที่ 5 จำนวน 10 แห่ง</t>
  </si>
  <si>
    <t>กิจกรรมที่ 1 พัฒนาเครือข่ายในการเตรียมความพร้อมด้าน การเฝ้าระวัง ป้องกันโรคติดต่อ อุบัติใหม่ อุบัติซ้ำ (บูรณการร่วมกับกลุ่ม ครฉ กลุ่มระบาด)</t>
  </si>
  <si>
    <t>BR0701_05</t>
  </si>
  <si>
    <t>สสจ. สสอ. รพ. อปท. ปศ.</t>
  </si>
  <si>
    <t>4 จังหวัด/16 อำเภอ(ชายแดน)</t>
  </si>
  <si>
    <t>BR0701_04</t>
  </si>
  <si>
    <t>กรม คร. 
สคร.5 (ระบาดวิทยา ครฉ.)</t>
  </si>
  <si>
    <t>กิจกรรมที่ 1 ประชุมราชการพัฒนาศูนย์อาเซียนด้านภาวะฉุกเฉินทางสาธารณสุขและโรคติดต่ออุบัติใหม่ (ACPHEED) ด้านการตอบโต้ (Response) ที่เข้มแข็ง 6 จังหวัดใหม่ ปี 66 ได้แก่ กาญจนบุรี อำนาจเจริญ บุรีรัมย์ สงขลา นครพนม และเลย (บูรณาการร่วมกับ ครฉ)</t>
  </si>
  <si>
    <t xml:space="preserve">8.2.8.1 </t>
  </si>
  <si>
    <t xml:space="preserve">BR0701_03 </t>
  </si>
  <si>
    <t>P1.6</t>
  </si>
  <si>
    <t>สสจ. สสอ. รพ. อปท. (กาญจนบุรี)</t>
  </si>
  <si>
    <t>กิจกรรมที่ 1 ประชาสัมพันธ์ หลักสูตรอบรม E-learning การป้องกันควบคุมโรคติดต่อและโรคติดเชื้อไวรัสโคโรนา 2019 (COVID-19 ) ในสถานศึกษาสำหรับครูผู้ดูแลเด็ก/ เจ้าหน้าที่สาธารณสุข และติดตามประเมินผล</t>
  </si>
  <si>
    <t>9.1.1.3</t>
  </si>
  <si>
    <t>DP7</t>
  </si>
  <si>
    <t>DP7_1</t>
  </si>
  <si>
    <t>บุคลากรของหน่วยงานเครือข่าย</t>
  </si>
  <si>
    <t>กิจกรรมที่ 2 นิเทศ ติดตาม สนับสนุนการดำเนินงานเฝ้าระวัง ป้องกัน ควบคุมโรคติดต่อในเด็ก</t>
  </si>
  <si>
    <t>DP7_3</t>
  </si>
  <si>
    <t>ศพด. ในสังกัดอปท. และสพฐ.</t>
  </si>
  <si>
    <t xml:space="preserve">กิจกรรมที่ 1 นิเทศติดตามสนับสนุนการดำเนินงานตามมาตรฐานการสร้างเสริมภูมิคุ้มกันโรค 
</t>
  </si>
  <si>
    <t xml:space="preserve">9.1.1.1 </t>
  </si>
  <si>
    <t>DP1</t>
  </si>
  <si>
    <t>DP1_4</t>
  </si>
  <si>
    <t>สสจ/รพท/รพศ/รพช/รพ.สต</t>
  </si>
  <si>
    <t>16 แห่ง</t>
  </si>
  <si>
    <t>กิจกรรมที่ 2 สนับสนุนการบริหารจัดการคลังเวชภัณฑ์ คลังวัคซีน และระบบลูกโซ่ความเย็น</t>
  </si>
  <si>
    <t>หน่วยงานภายใน สคร</t>
  </si>
  <si>
    <t>สสจ. สสอ.
หน่วยงานเครือข่ายภายในพื้นที่</t>
  </si>
  <si>
    <t>9.1.2.1</t>
  </si>
  <si>
    <t>กลุ่มระบาดวิทยา</t>
  </si>
  <si>
    <t>MP130101_13.1</t>
  </si>
  <si>
    <t>SP30</t>
  </si>
  <si>
    <t>SP30_1  SP30_2</t>
  </si>
  <si>
    <t>สสจ./สสอ./รพ./
-ประชาชนกลุ่มเสี่ยง
-พื้นที่เขตสุขภาพที่ 5</t>
  </si>
  <si>
    <t>รายสื่อ</t>
  </si>
  <si>
    <t>กิจกรรมที่ 1 ผลิตสื่อต้นแบบ สนับสนุนเครือข่ายสื่อสารความเสี่ยงในการป้องกันควบคุมโรคและภัยสุขภาพ  
 -ผลิตสื่อโปสเตอร์ ไวนิลต้นแบบ โรคที่เป็นปัญหาในพื้นที่ ที่เหมาะสมกับกลุ่มเสี่ยง
-ผลิตจุลสารอิเล็กทรอนิกส์ 
-จ้างลงนามถวายพระพรพระบาทสมเด็จพระปรเมนทรรามธิบดีฯ และพลเอกหญิงสมเด็จพระนางเจ้าสุทธิดา
 -พัฒนาคลังสื่อดิจิตัล (ไม่ใช้งบประมาณ)</t>
  </si>
  <si>
    <t xml:space="preserve">SP30_1 </t>
  </si>
  <si>
    <t>3.2.2.3</t>
  </si>
  <si>
    <t>SP30_2</t>
  </si>
  <si>
    <t>เครือข่ายสื่อสารฯ ระดับจังหวัด /สื่อมวลชน /ประชาชน กลุ่มเสี่ยง
-พื้นที่เขตสุขภาพที่ 5</t>
  </si>
  <si>
    <t>12 คลิป</t>
  </si>
  <si>
    <t>กิจกรรมที่ 3 ประชุมราชการคณะกรรมการสื่อสารความเสี่ยง สคร.5 ราชบุรี
 - ประชุมราชการ 3 ครั้ง</t>
  </si>
  <si>
    <t>3 ครั้ง</t>
  </si>
  <si>
    <t>คณะกรรมการสื่อสคร 5 ราชบุรี</t>
  </si>
  <si>
    <t>สื่อมวลชน</t>
  </si>
  <si>
    <t>กิจกรรมที่ 4 รณรงค์สร้างความรอบรู้ด้านการป้องกันควบคุมโรคและภัยสุขภาพที่เป็นปัญหาสำคัญของพื้นที่ ในภาวะปกติและภาวะฉุกเฉิน 
-จัดกิจกรรม 1 ครั้ง / 1 วัน</t>
  </si>
  <si>
    <t xml:space="preserve">เจ้าหน้าที่สคร.5 </t>
  </si>
  <si>
    <t>/เครือข่ายสื่อสารความเสี่ยง/ประชาชนกลุ่มเสี่ยง 50 คน
-พื้นที่เขตสุขภาพที่ 5</t>
  </si>
  <si>
    <t xml:space="preserve"> กิจกรรมที่ 5 ประเมินผลเครือข่ายสื่อสารความเสี่ยง และพฤติกรรมป้องกันโรคและภัยสุขภาพประชาชน เขตสุขภาพที่ 5 
1.1 ประเมินผลการดำเนินงานเครือข่ายระดับจังหวัดด้านการสื่อสารความเสี่ยง ตามเกณฑ์ JEE-IHR 2005 และ EOC Assessment tool 
1.2 ประเมินการรับรู้ ความรอบรู้ พฤติกรรมสุขภาพโรคที่เป็นปัญหาของประชาชนอายุ 18 ปีขึ้นไป ในพื้นที่เขตสุขภาพที่ 5 
1.3 ประเมินการรับรู้ ความรอบรู้ พฤติกรรมสุขภาพโรคที่เป็นปัญหาของประชาชนอายุต่ำกว่า 18 ปี ในพื้นที่เสี่ยงโรคที่เป็นปัญหา ด้วยเทคโนโลยีดิจิทัล *ไม่ใช้งบประมาณ</t>
  </si>
  <si>
    <t>3.2.2.1</t>
  </si>
  <si>
    <t>SP30_1</t>
  </si>
  <si>
    <t>สสจ./สสอ./รพ./รพ.สต./
-กลุ่มตัวอย่างประชาชน/นักเรียน 8 จังหวัด
-พื้นที่เขตสุขภาพที่ 5</t>
  </si>
  <si>
    <t xml:space="preserve">กิจกรรมที่ 6 พัฒนาระบบเฝ้าระวังข้อมูลข่าวสารด้วยเทคโนโลยีดิจิทัล เพื่อการเฝ้าระวัง ป้องกันควบคุมโรค
-ค่าจ้างเหมาพัฒนาระบบ
</t>
  </si>
  <si>
    <t>SP50</t>
  </si>
  <si>
    <t xml:space="preserve">สคร.5 ราชบุรี </t>
  </si>
  <si>
    <t xml:space="preserve">กิจกรรมที่ 1 ประชุมราชการสนับสนุนการพัฒนาองค์กรส่งเสริมความรอบรู้ด้านสุขภาพ (HLO) ด้านการป้องกันควบคุมโรคและภัยสุขภาพ 
-ประชุมราชการ HLO 1 ครั้ง
-สนับสนุนการสร้างองค์กรส่งเสริมความรอบรู้ด้านสุขภาพ ด้วยสื่อดิจิตัล (ไม่ใช้งบประมาณ)
-การนำไปใช้ (บูรณาการกิจกรรมในพื้นที่เสี่ยงของกลุ่มโรค)
-ติดตาม และประเมินผล (บูรณาการประชุมคณะกรรมการสื่อฯ)
</t>
  </si>
  <si>
    <t>3.2.21</t>
  </si>
  <si>
    <t>คณะกรรมการสื่อสารฯ บุคลากรสคร.5 จำนวน 20 คน</t>
  </si>
  <si>
    <t xml:space="preserve">กิจกรรมที่ 2 ประชุมเชิงปฏิบัติการพัฒนาศักยภาพด้านการสื่อสารความเสี่ยง ของบุคลากร สคร.5 ราชบุรี
- 1 ครั้ง / 1 วัน
- ติดตาม ประเมินผล (บูรณาการประชุมคณะกรรมการสื่อฯ)
</t>
  </si>
  <si>
    <t>คณะกรรมการสื่อสารฯ บุคลากรสคร.5จำนวน 20 คน</t>
  </si>
  <si>
    <t>โครงการย่อยที่ 1 พัฒนาระบบเฝ้าระวัง ป้องกัน ควบคุมวัณโรค โดยการเสริมสร้างศักยภาพเครือข่ายด้วยเทคโนโลยีดิจิทัล ปีงบประมาณ 2566</t>
  </si>
  <si>
    <t>5.2.4.1</t>
  </si>
  <si>
    <t>DP25</t>
  </si>
  <si>
    <t>DP25_4</t>
  </si>
  <si>
    <t>S2.1.1</t>
  </si>
  <si>
    <t>ผู้รับผิดชอบงานวัณโรคกลุ่มโรคเอดส์ ระบาด</t>
  </si>
  <si>
    <t>24 หน่วยงาน</t>
  </si>
  <si>
    <t xml:space="preserve">กิจกรรมที่ 1 กำกับ ติดตาม ควบคุมการดำเนินงานวัณโรค ในโรงพยาบาลที่ผลการดำเนินงานยังไม่บรรลุตามเป้าหมาย  </t>
  </si>
  <si>
    <t>กิจกรรมที่ 2 สนับสนุน ติดตาม การให้บริการรักษาวัณโรคในแรงงานต่างด้าว</t>
  </si>
  <si>
    <t>กิจกรรมที่ 3 พัฒนาข้อมูลระบบเฝ้าระวังโรควัณโรค ในเขตสุขภาพที่ 5 โดยใช้โปรแกรมNTIP นำเข้าข้อมูลการดำเนินงานระบบเฝ้าระวัง 5 กลุ่มโรค 5 มิติ รายไตรมาส</t>
  </si>
  <si>
    <t>5.2.6.1</t>
  </si>
  <si>
    <t>5.3.3.1</t>
  </si>
  <si>
    <t>DP22</t>
  </si>
  <si>
    <t>DP22_2, DP22_4</t>
  </si>
  <si>
    <t>S2.1.2</t>
  </si>
  <si>
    <t>บุคลากรสคร.5 ราชบุรี</t>
  </si>
  <si>
    <t>สสจ., รพ.ในเขตสุขภาพที่ 5, NGO ที่รับงบประมาณของกรมควบคุมโรค</t>
  </si>
  <si>
    <t>DP22_4</t>
  </si>
  <si>
    <t>DP22_2</t>
  </si>
  <si>
    <t>สสจ., รพ.ในเขตสุขภาพที่ 5</t>
  </si>
  <si>
    <t>กิจกรรมที่ 3  วิเคราะห์ จัดทำข้อมูล 5 โรค 5 มิติ นำเข้าระบบเฝ้าระวังโรค</t>
  </si>
  <si>
    <t>กิจกรรมที่ 4 สนับสนุน ติดตามการให้บริการรักษาโรคเอดส์ในแรงงานต่างด้าว</t>
  </si>
  <si>
    <t>7.4.5.1</t>
  </si>
  <si>
    <t>DP22_1, DP22_4</t>
  </si>
  <si>
    <t>กิจกรรมที่ 1  ประชุมราชการชี้แจงการดําเนินงานคัดกรอง  เอชไอวี ซิฟิลิส ไวรัสตับ</t>
  </si>
  <si>
    <t>35 คน</t>
  </si>
  <si>
    <t xml:space="preserve">กิจกรรมที่ 2 สนับสนุน ติดตามการดําเนินงานคัดกรองเอชไอวี ซิฟิลิส ไวรัสตับอักเสบซีและวัณโรคในเรือนจํา </t>
  </si>
  <si>
    <t>DP22_1</t>
  </si>
  <si>
    <t xml:space="preserve">5.3.1.1 </t>
  </si>
  <si>
    <t>DP21</t>
  </si>
  <si>
    <t xml:space="preserve">DP21_1 
DP21_2 
DP21_3 </t>
  </si>
  <si>
    <t xml:space="preserve">สสจ. รพ. ในเขตพื้นที่รับผิดชอบ </t>
  </si>
  <si>
    <t xml:space="preserve">กิจกรรมที่ 1 ประชุมเชิงปฏิบัติการขับเคลื่อนระบบการเฝ้าระวังโรคติดต่อทางเพศสัมพันธ์ (รง.506) </t>
  </si>
  <si>
    <t>15 คน</t>
  </si>
  <si>
    <t xml:space="preserve">คน </t>
  </si>
  <si>
    <t>กิจกรรมที่ 3 สนับสนุน ติดตาม การให้บริการรักษาโรคติดต่อทางเพศสัมพันธ์ ในแรงงานต่างด้าว</t>
  </si>
  <si>
    <t>กิจกรรมที่ 4  วิเคราะห์ จัดทำข้อมูล 5 โรค 5 มิติ นำเข้าระบบเฝ้าระวังโรค</t>
  </si>
  <si>
    <t>1  ฉบับ</t>
  </si>
  <si>
    <t>ผลผลิต 4</t>
  </si>
  <si>
    <t>กิจกรรมหลัก 4.1</t>
  </si>
  <si>
    <t xml:space="preserve">กิจกรรมที่ 1 นิเทศ ติดตามการดำเนินงานควบคุมโรคเรื้อน และการดูแลฟื้นฟูสภาพผู้ประสบปัญหาจากโรคเรื้อน และค้นหา ติดตามผู้ป่วยโรคเรื้อนและตรวจร่างกายผู้สัมผัสโรคร่วมบ้าน และผู้สัมผัสใกล้ชิด </t>
  </si>
  <si>
    <t xml:space="preserve">4.1.1.1 </t>
  </si>
  <si>
    <t>S2.1</t>
  </si>
  <si>
    <t>สสจ./สสอ./รพ./รพ.สต./อสม/ผู้ป่วยโรคเรื้อนและสัมผัสโรค ในพื้นที่ 8 จังหวัด ของเขตสุขภาพที่ 5</t>
  </si>
  <si>
    <t>กิจกรรมที่ 2 สนับสนุน ติดตาม การให้บริการรักษาโรคเรื้อนในแรงงานต่างด้าว</t>
  </si>
  <si>
    <t>กิจกรรมที่ 3 วิเคราะห์ จัดทำข้อมูล 5 โรค 5 มิติ นำเข้าระบบเฝ้าระวังโรค</t>
  </si>
  <si>
    <t xml:space="preserve">บุคลากรกลุ่มโรคเอดส์ฯ, กลุ่มระบาดวิทยา </t>
  </si>
  <si>
    <t>4 หน่วยงาน</t>
  </si>
  <si>
    <t>DP23</t>
  </si>
  <si>
    <t>DP23_1</t>
  </si>
  <si>
    <t>S2.1.3</t>
  </si>
  <si>
    <t xml:space="preserve">สสจ./อปท. 
ในพื้นที่ 8 จังหวัดของเขตสุขภาพที่ 5
</t>
  </si>
  <si>
    <t xml:space="preserve">กิจกรรมที่ 2 สนับสนุน และติดตามผลการดำเนินงานป้องกันควบคุมโรคไวรัสตับอักเสบ ซี
</t>
  </si>
  <si>
    <t xml:space="preserve">อปท. ในพื้นที่ 8 จังหวัดของเขตสุขภาพที่ 5
</t>
  </si>
  <si>
    <t xml:space="preserve">กิจกรรมที่ 3 วิเคราะห์ จัดทำข้อมูล 5 โรค 5 มิตินำเข้าระบบเฝ้าระวังโรค
 </t>
  </si>
  <si>
    <t>กิจกรรมที่ 1 ประชุมราชการชี้แจงนโยบายแนวทางการดำเนินงานการกำจัดการถ่ายทอดโรคไวรัสตับอักเสบ บี จากแม่สู่ลูก (ประชุมราชการผ่านระบบออนไลน์)</t>
  </si>
  <si>
    <t>9.1.1.1</t>
  </si>
  <si>
    <t xml:space="preserve"> -สสจ./รพ. 
ในพื้นที่ 8 จังหวัดของเขตสุขภาพที่ 5
 -ศูนย์อนามัยที่ 5</t>
  </si>
  <si>
    <t xml:space="preserve">4 หน่วยงาน </t>
  </si>
  <si>
    <t>กิจกรรมที่ 2 สนับสนุนการดำเนินงานการกำจัดเชื้อไวรัสตับอักเสบ บี จากแม่สู่ลูก</t>
  </si>
  <si>
    <t>หญิงตั้งครรภ์ที่มาฝากครรภ์ ณ รพ.รัฐ ในเขตสุขภาพที่ 5 และมีผลการตรวจคัดกรองว่าติดเชื้อไวรัสตับอักเสบบี</t>
  </si>
  <si>
    <t xml:space="preserve">กิจกรรมที่ 3 นิเทศติดตามงานค้นหาและดูแลรักษาผู้ป่วยโรคไวรัสตับอักเสบ บี จากแม่สู่ลูก
</t>
  </si>
  <si>
    <t>รพ.ในพื้นที่ 8 จังหวัด ของเขตสุขภาพที่ 5</t>
  </si>
  <si>
    <t>1.1.1.3</t>
  </si>
  <si>
    <t>SP33</t>
  </si>
  <si>
    <t>SP33_1</t>
  </si>
  <si>
    <t>ผู้เชี่ยวชาญ(มหาวิทยาลัย)</t>
  </si>
  <si>
    <t>ประชุมเชิงปฏิบัติการ</t>
  </si>
  <si>
    <t>SP33_3</t>
  </si>
  <si>
    <t>MP23</t>
  </si>
  <si>
    <t>กิจกรรมที่ 1 ประชุมราชการคณะทำงานจัดทำวารสารวิชาการในการติดตามการดำเนินงานพัฒนาคุณภาพและการเตรียมแผนส่งศูนย์ดัชนีการอ้างอิงวารสารไทย TCI เพื่อประเมินมาตรฐาน</t>
  </si>
  <si>
    <t>ผู้ทรงคุณวุฒิ (มหาวิทยาลัย)</t>
  </si>
  <si>
    <t xml:space="preserve">กิจกรรมที่ 2 สนับสนุนกลไกการดำเนินงานจัดทำวารสารวิชาการ สคร.5 จังหวัดราชบุรี
</t>
  </si>
  <si>
    <t>ผู้เชี่ยวชาญภายใน สคร.5 ราชบุรี</t>
  </si>
  <si>
    <t xml:space="preserve">ผู้เชี่ยวชาญภายนอกผู้อ่านงานวิจัย (Reviewer)  </t>
  </si>
  <si>
    <t xml:space="preserve">กิจกรรมที่ 3 พัฒนาการจัดทำวารสารวิชาการ สคร.5 จังหวัดราชบุรี ในรูปแบบวารสารอิเล็กทรอนิคส์ (ThaiJo)
</t>
  </si>
  <si>
    <t>บรรณาธิการและเจ้าหน้าที่วารสาร</t>
  </si>
  <si>
    <t>กิจกรรมที่ 1 ประชุมราชการการจัดทำบัญชีข้อมูล (Data Catalog)</t>
  </si>
  <si>
    <t>2.4.1.2</t>
  </si>
  <si>
    <t>SP32</t>
  </si>
  <si>
    <t>SP32_1</t>
  </si>
  <si>
    <t xml:space="preserve">กิจกรรมที่ 2 ประชุมราชการ สนับสนุนการจัดทำสถาปัตยกรรมข้อมูล (EA) ออกแบบปรับเปลี่ยนกระบวนงานหลักและบริการ ให้เป็นดิจิทัล </t>
  </si>
  <si>
    <t xml:space="preserve">กิจกรรมที่ 3 ประชุมเชิงปฏิบัติการพัฒนาทักษะเรื่องเทคโนโลยีที่ช่วยในการวิเคราะห์ข้อมูลและการตัดสินใจ (Visualization Dashboard)
</t>
  </si>
  <si>
    <t xml:space="preserve">กิจกรรมที่ 4 ประชุมเชิงปฏิบัติการพัฒนาศักยภาพด้านดิจิทัล ในการจัดทำนวัตกรรม
</t>
  </si>
  <si>
    <t>2.4.1.4</t>
  </si>
  <si>
    <r>
      <t>หมายเหตุ : 1)  ช่องหมายเลข 5 ยุทธศาสตร์ เลือกยุทธศาสตร์  ที่ระดับโครงการย่อย โดย</t>
    </r>
    <r>
      <rPr>
        <b/>
        <u/>
        <sz val="14"/>
        <rFont val="TH SarabunPSK"/>
        <family val="2"/>
      </rPr>
      <t xml:space="preserve"> 1 โครงการย่อยเลือกได้ 1 ยุทธศาสตร์เท่านั้น</t>
    </r>
    <r>
      <rPr>
        <sz val="14"/>
        <rFont val="TH SarabunPSK"/>
        <family val="2"/>
      </rPr>
      <t xml:space="preserve">
              2) ช่องหมายเลข 6 รหัสโครงการสำคัญตามแผนแม่บท เลือกรหัสโครงการสำคัญตามแผนแม่บท ที่ระดับโครงการย่อย โดย </t>
    </r>
    <r>
      <rPr>
        <b/>
        <u/>
        <sz val="14"/>
        <rFont val="TH SarabunPSK"/>
        <family val="2"/>
      </rPr>
      <t>1 โครงการย่อยเลือกได้ 1 รหัสโครงการสำคัญเท่านั้น</t>
    </r>
    <r>
      <rPr>
        <sz val="14"/>
        <rFont val="TH SarabunPSK"/>
        <family val="2"/>
      </rPr>
      <t xml:space="preserve">
              3) ช่องหมายเลข 8 รหัสมาตรการ  เลือกรหัสมาตรการ ที่ระดับกิจกรรมภายใต้โครงการย่อย โดย</t>
    </r>
    <r>
      <rPr>
        <b/>
        <u/>
        <sz val="14"/>
        <rFont val="TH SarabunPSK"/>
        <family val="2"/>
      </rPr>
      <t xml:space="preserve"> 1 กิจกรรมเลือกได้ 1 รหัสมาตรการเท่านั้น กรณีกิจกรรมนั้นมีหลายมาตรากร/แผนงานโรค ให้เลือกที่สอดคล้องมากที่สุด
</t>
    </r>
    <r>
      <rPr>
        <b/>
        <sz val="14"/>
        <rFont val="TH SarabunPSK"/>
        <family val="2"/>
      </rPr>
      <t xml:space="preserve">         </t>
    </r>
    <r>
      <rPr>
        <sz val="14"/>
        <rFont val="TH SarabunPSK"/>
        <family val="2"/>
      </rPr>
      <t xml:space="preserve">     4) ช่องหมายเลข 9 รหัสกรอบงาน เลือกรหัสกรอบงาน ที่ระดับโครงการย่อย โดย </t>
    </r>
    <r>
      <rPr>
        <b/>
        <u/>
        <sz val="14"/>
        <rFont val="TH SarabunPSK"/>
        <family val="2"/>
      </rPr>
      <t>1 โครงการย่อยเลือกได้ 1 รหัสกรอบงานเท่านั้น</t>
    </r>
  </si>
  <si>
    <t>กิจกรรมที่ 1 ประชุมราชการคณะผู้เชี่ยวชาญและคณะทำงานวิจัยในการติดตามการดำเนินงานวิจัย ปี พ.ศ. 2566 และการเตรียมแผนการวิจัย ปี พ.ศ. 2567 - 2568</t>
  </si>
  <si>
    <t>โครงการย่อยที่ 1 พัฒนาและสนับสนุนกระบวนการจัดทำวิจัย สำนักงานป้องกันควบคุมโรคที่ 5 จังหวัดราชบุรี ปี พ.ศ. 2566</t>
  </si>
  <si>
    <t>โครงการย่อยที่ 2 สนับสนุนและพัฒนาการจัดทำวารสารวิชาการ สำนักงานป้องกันควบคุมโรคที่ 5 จังหวัดราชบุรี ปี พ.ศ. 2566</t>
  </si>
  <si>
    <t>กิจกรรมที่ 2 สร้างฐานข้อมูลการจัดเก็บข้อมูลเพิ่มเติมและรวบรวมข้อมูลกำหนดค่าเป้าหมายในการเฝ้าระวังป้องกันโรคไข้มาลาเรีย</t>
  </si>
  <si>
    <t>กิจกรรมที่ 3 เจาะเลือดค้นหาผู้ป่วยเพื่อเฝ้าระวังป้องกันโรคไข้มาลาเรีย</t>
  </si>
  <si>
    <t>กิจกรรมที่ 4 เจาะเลือดค้นหาผู้ป่วยในพื้นที่ รร.ตชด และโรงเรียนที่ตั้งในพื้นที่เสี่ยงที่มีการเฝ้าระวังการติดเชื้อโรคไข้มาลาเรีย</t>
  </si>
  <si>
    <t>กิจกรรมที่ 5 พ่นสารเคมีฤทธิ์ตกค้างและชุบมุ้งด้วยสารเคมี</t>
  </si>
  <si>
    <t>กิจกรรมที่ 6 พ่นสารเคมีกำจัดยุงตัวแก่ในกรณีมีการติดเชื้อติดต่อกัน 3 สัปดาห์หรือกรณีมีการติดเชื้อในพื้นที่เดียวกันสัปดาห์เดียวกัน มากกว่า 5 ราย</t>
  </si>
  <si>
    <t>1 ฉบับ</t>
  </si>
  <si>
    <t>กิจกรรมที่ 2 สนับสนุนประชุมราชการและประชุมเชิงปฏิบัติการพัฒนาคุณภาพการบริหารจัดการภาครัฐ (PMQA)</t>
  </si>
  <si>
    <t xml:space="preserve"> 85 คน</t>
  </si>
  <si>
    <t xml:space="preserve"> 1 ฉบับ</t>
  </si>
  <si>
    <t xml:space="preserve"> หน่วยงาน</t>
  </si>
  <si>
    <t>23 คน</t>
  </si>
  <si>
    <t>โครงการย่อยที่ 1 พัฒนานวัตกรรม และระบบข้อมูลสารสนเทศ ด้านงานป้องกันควบคุมโรคด้วยเทคโนโลยีดิจิทัล ของ สคร.5 ราชบุรี ปีงบประมาณ 2566</t>
  </si>
  <si>
    <t>โครงการย่อยที่ 2 พัฒนาระบบเทคโนโลยีสารสนเทศและโครงสร้างพื้นฐานเพื่อรองรับระบบดิจิทัล</t>
  </si>
  <si>
    <t>80 หน่วยงาน</t>
  </si>
  <si>
    <t>3 เรื่อง</t>
  </si>
  <si>
    <t>300 รายบริการ</t>
  </si>
  <si>
    <t>10,000 รายบริการ</t>
  </si>
  <si>
    <t>7 อำเภอเสี่ยง</t>
  </si>
  <si>
    <t>SP30_3</t>
  </si>
  <si>
    <t xml:space="preserve"> 30,000 รายสื่อ</t>
  </si>
  <si>
    <t xml:space="preserve"> ครั้ง</t>
  </si>
  <si>
    <t>คลิป</t>
  </si>
  <si>
    <t>โครงการบริการรักษาและฟื้นฟูสภาพ เฉพาะโรคในกลุ่มโรคติดต่อสำคัญ โรคอุบัติใหม่และภัยสุขภาพของหน่วยงาน เพื่อสร้างมาตรฐานระบบบริการ (สำนักงานป้องกันควบคุมโรคที่ 5 จังหวัดราชบุรี)</t>
  </si>
  <si>
    <t xml:space="preserve"> 40,000 รายบริการ
</t>
  </si>
  <si>
    <t xml:space="preserve"> 10 แห่ง</t>
  </si>
  <si>
    <t xml:space="preserve"> 17,101 รายบริการ</t>
  </si>
  <si>
    <t>กิจกรรมที่ 1 ประชุมราชการกำหนดแนวทางการเฝ้าระวังป้องกันควบคุมโรคไข้มาลาเรีย</t>
  </si>
  <si>
    <t xml:space="preserve">โครงการย่อยที่ 4 พัฒนาระบบเฝ้าระวัง ป้องกัน ควบคุมโรคไข้มาลาเรีย ศูนย์ควบคุมโรคติดต่อนำโดยแมลงที่ 5.4 จังหวัดราชบุรี </t>
  </si>
  <si>
    <t>2 โรงเรียน</t>
  </si>
  <si>
    <t xml:space="preserve">รพศ.รพท. รพช. รพ.นอกสังกัด,รพ.เอกชน ในเขตสุขภาพที่ 5                                                        </t>
  </si>
  <si>
    <t>4 ฉบับ</t>
  </si>
  <si>
    <t>กิจกรรมที่ 1  ติดตามการขับเคลื่อนการดำเนินงานและระบบข้อมูลเชิงยุทธศาสตร์ของหน่วยงานและองค์กรเอกชน ในการเฝ้าระวัง ป้องกัน ควบคุมโรค และยุติปัญหาเอดส์ (การใช้ประโยชน์จาก HIV info HUB) (On site และ Online)</t>
  </si>
  <si>
    <t xml:space="preserve">กิจกรรมที่ 2 สนับสนุน ติดตาม การให้บริการรักษาวัณโรคระยะแฝงในผู้ติดเชื้อเอชไอวี (On site และ Online)      </t>
  </si>
  <si>
    <t xml:space="preserve">กิจกรรมที่ 1 สนับสนุนการเฝ้าระวัง ป้องกัน ควบคุมโรคจากสิ่งแวดล้อมในพื้นที่เสี่ยง </t>
  </si>
  <si>
    <t>กิจกรรมที่ 1  นิเทศ สนับสนุน และประเมินผลการดำเนินงานโรคและภัยสุขภาพจากการประกอบอาชีพ</t>
  </si>
  <si>
    <t>กิจกรรมที่ 2 สนับสนุนการดำเนินงานโรคและภัยสุขภาพจากการประกอบอาชีพ กลุ่มแรงงานต่างด้าว</t>
  </si>
  <si>
    <t>กิจกรรมที่ 3 ประชุมราชการเตรียมความพร้อมการดำเนินงานตามมาตรฐานห้องปฏิบัติการด้านโรคจากการประกอบอาชีพและสิ่งแวดล้อม (มาตรฐาน ISO/ICE 17025)</t>
  </si>
  <si>
    <t>กิจกรรมที่ 4 เตรียมความพร้อมการยกระดับห้องปฏิบัติการทางสาธารณสุข (Public Health Laboratory) ด้านโรคจากการประกอบอาชีพและสิ่งแวดล้อม</t>
  </si>
  <si>
    <t>กิจกรรมที่ 5 สนับสนุนการตรวจวัดทางสุขศาสตร์อุตสาหกรรมและอาชีวเวชศาสตร์</t>
  </si>
  <si>
    <t>กิจกรรมที่ 6 สอบเทียบและซ่อมบำรุงรักษาเครื่องมือสุขศาสตร์อุตสาหกรรมและอาชีวเวชศาสตร์</t>
  </si>
  <si>
    <t>โครงการย่อยที่ 1 สนับสนุนการเฝ้าระวัง ป้องกัน ควบคุมโรคพิษสุนัขบ้า</t>
  </si>
  <si>
    <t xml:space="preserve"> 2 ฉบับ</t>
  </si>
  <si>
    <t>2 แห่ง</t>
  </si>
  <si>
    <t>9 ครั้ง</t>
  </si>
  <si>
    <t>5 เรื่อง</t>
  </si>
  <si>
    <t>ฐานข้อมูล</t>
  </si>
  <si>
    <t xml:space="preserve">30 คน
</t>
  </si>
  <si>
    <t xml:space="preserve">43 คน
</t>
  </si>
  <si>
    <t>16 อำเภอ</t>
  </si>
  <si>
    <t>อำเภอ</t>
  </si>
  <si>
    <t xml:space="preserve">3 ฉบับ
</t>
  </si>
  <si>
    <t xml:space="preserve">กิจกรรมที่ 4 สนับสนุนการพัฒนาสมรรถนะผู้ปฏิบัติงานช่องทางเข้าออกประเทศ (อบรมผ่านระบบออนไลน์)
</t>
  </si>
  <si>
    <t xml:space="preserve">3 ราย
</t>
  </si>
  <si>
    <t xml:space="preserve">2 ฉบับ
</t>
  </si>
  <si>
    <t xml:space="preserve">3 แห่ง
</t>
  </si>
  <si>
    <t>โครงการย่อยที่ 3 พัฒนาสมรรถนะช่องทางเข้าออกประเทศจังหวัดกาญจนบุรี ตามกฎอนามัยระหว่างประเทศ พ.ศ. 2558 โดยใช้เทคโนโลยีดิจิทัลเพิ่มประสิทธิภาพการปฏิบัติงาน</t>
  </si>
  <si>
    <t xml:space="preserve">6 แห่ง
</t>
  </si>
  <si>
    <t>50 คน</t>
  </si>
  <si>
    <t xml:space="preserve"> 8 หน่วยงาน </t>
  </si>
  <si>
    <t>โครงการย่อยที่ 1 พัฒนาศัยภาพและประสานความร่วมมือของเครือข่ายในการดำเนินงานควบคุมยาสูบและเครื่องดื่มแอลกอฮอล์แบบบูรณาการระดับพื้นที่ เขตสุขภาพที่ 5</t>
  </si>
  <si>
    <t>โครงการย่อยที่ 1 พัฒนากลไกการดำเนินงานป้องกันควบคุมโรคไม่ติดต่อเขตสุขภาพที่ 5</t>
  </si>
  <si>
    <t>โครงการย่อยที่ 2 พัฒนาและสนับสนุนเครือข่ายในการดำเนินงานป้องกันการบาดเจ็บและเสียชีวิตจากการจราจรทางถนน เขตสุขภาพที่ 5</t>
  </si>
  <si>
    <t xml:space="preserve">เรื่อง
</t>
  </si>
  <si>
    <t>9 โรงเรียน</t>
  </si>
  <si>
    <t xml:space="preserve">1 หน่วยงาน
</t>
  </si>
  <si>
    <t>โครงการย่อยที่ 1 การพัฒนาระบบเฝ้าระวัง ป้องกัน ควบคุมเอชไอวี/เอดส์  ปี 2566</t>
  </si>
  <si>
    <t>โครงการย่อยที่ 2 พัฒนาระบบ เฝ้าระวัง ป้องกัน ควบคุมโรค โรคติดต่อทางเพศสัมพันธ์ ปี 2566</t>
  </si>
  <si>
    <t xml:space="preserve">โครงการย่อยที่ 3 พัฒนาระบบเฝ้าระวัง ป้องกัน ควบคุมโรคไวรัสตับอักเสบ ซี ปี 2566 </t>
  </si>
  <si>
    <t>รหัสแผนงาน
(7)</t>
  </si>
  <si>
    <t>กิจกรรมที่ 3 สนับสนุนการประกวดหน่วยงานคุณธรรมต้นแบบ</t>
  </si>
  <si>
    <t xml:space="preserve">กิจกรรมที่ 2 ประชุมเชิงปฏิบัติการหลักจริยธรรมวิจัยในมนุษย์สำหรับนักวิจัยและแนวทางการเขียนโครงการวิจัยเพื่อยื่นขอรับรองจากคณะกรรมการจริยธรรมการวิจัย
</t>
  </si>
  <si>
    <t xml:space="preserve">กิจกรรมที่ 4 ประชุมราชการควบคุมภายใน </t>
  </si>
  <si>
    <t>2 รอบ</t>
  </si>
  <si>
    <t>1 รอบ</t>
  </si>
  <si>
    <t>รอบ</t>
  </si>
  <si>
    <t>3 อำเภอเสี่ยง</t>
  </si>
  <si>
    <t>1 ทำเนียบ</t>
  </si>
  <si>
    <t>ทำเนียบ</t>
  </si>
  <si>
    <t>กิจกรรมที่ 1 ประชุมเชิงปฏิบัติการพัฒนาการจัดทำโครงการเชิงยุทธศาสตร์ และการติดตามประเมินผล</t>
  </si>
  <si>
    <t>2.2.3.2</t>
  </si>
  <si>
    <t>กิจกรรมที่ 2 สนับสนุน กำกับ ติดตาม การดำเนินงานยุทธศาสตร์ แผนงานเฝ้าระวัง ป้องกัน ควบคุมโรคและภัยสุขภาพ</t>
  </si>
  <si>
    <t>กิจกรรมที่ 3 พัฒนาระบบบริหารจัดการงบประมาณ</t>
  </si>
  <si>
    <t>SP40</t>
  </si>
  <si>
    <t>M3.1.5</t>
  </si>
  <si>
    <t xml:space="preserve"> -คณะกรรมการและคณะทำงานเครือข่าย
-จังหวัด/อำเภอเขตสุขภาพที่ 5
เครือข่ายในเขตสุขภาพที่ 5ภายในสธ.
-เขตสุขภาพ/สสจ./สสอ./ศอ./สิ่งแวดล้อม/สบส./ศูนย์วิทย์/รพศ./รพท.</t>
  </si>
  <si>
    <t xml:space="preserve"> -ปภ./ปศุสัตว์จังหวัด/เกษตร/อุตสาหกรรม/แรงงาน/อบจ./เทศบาล/ป้องกันบรรเทาสาธารณภัย/เรือจำ
</t>
  </si>
  <si>
    <t>กิจกรรมที่ 2 ประชุมบูรณาการแผนปฏิบัติงาน</t>
  </si>
  <si>
    <t>2.2.2.1</t>
  </si>
  <si>
    <t xml:space="preserve">SP40_1
</t>
  </si>
  <si>
    <t>คณะกรรมการและคณะทำงานเครือข่าย</t>
  </si>
  <si>
    <t>12 คน</t>
  </si>
  <si>
    <t>กิจกรรมที่ 3 สนับสนุนและติดตามการดำเนินงานของเครือข่าย</t>
  </si>
  <si>
    <t>กิจกรรมที่ 4 สรุปบทเรียนการดำเนินงานของเครือข่าย</t>
  </si>
  <si>
    <t>จังหวัด/อำเภอเขตสุขภาพที่ 5</t>
  </si>
  <si>
    <t>กิจกรรมที่ 5 ประชุมราชการจัดทำฐานข้อมูลเครือข่ายที่สนับสนุนการป้องกันควบคุมโรคและภัยสุขภาพ</t>
  </si>
  <si>
    <t xml:space="preserve"> -สสจ. ๘ จังหวัด
-สสอ.รพ.สต.(เฉพาะอำเภอเมือง)
-PM โรค/งานระบบ สคร.</t>
  </si>
  <si>
    <t xml:space="preserve"> -เทศบาลนคร เทศบาลเมือง</t>
  </si>
  <si>
    <t>10 เรื่อง</t>
  </si>
  <si>
    <t>กิจกรรมที่ 4 พัฒนาระบบการจัดการความรู้ของหน่วยงานผ่านเทคโนโลยีดิจิทัล (Content Management System)</t>
  </si>
  <si>
    <t xml:space="preserve">กิจกรรมที่ 4 พัฒนาคุณภาพการนิเทศตรวจราชการกระทรวงสาธารณสุขปีงบประมาณ 2566 </t>
  </si>
  <si>
    <t xml:space="preserve">เครือข่ายในเขตสุขภาพที่ 5 </t>
  </si>
  <si>
    <t>กิจกรรมที่ 1 พัฒนาฐานข้อมูลระบบเฝ้าระวังโรคติดต่อนำโดยแมลง</t>
  </si>
  <si>
    <t>กิจกรรมที่ 2 พัฒนา E-Learning เรื่องการซ่อมบำรุงเครื่องพ่นสารเคมีเบื้องต้น สำหรับผู้ดำเนินงานป้องกัน ควบคุมโรคติดต่อนำโดยแมลง</t>
  </si>
  <si>
    <t xml:space="preserve"> สสจ./สสอ./รพ.สต/อปท.</t>
  </si>
  <si>
    <t>กิจกรรมที่ 3การป้องกันและควบคุมพาหะนำโรค (Vector Control) ด้วยการสำรวจค่าดัชนีลูกน้ำยุงลาย (HI/CI) ในอำเภอเสี่ยง</t>
  </si>
  <si>
    <t xml:space="preserve"> ประชาชน/สสจ./สสอ./รพ.สต/อปท.</t>
  </si>
  <si>
    <t>กิจกรรมที่ 4 การประเมินประสิทธิภาพเครื่องพ่นสารเคมีของหน่วยงานเครือข่าย</t>
  </si>
  <si>
    <t>กิจกรรมที่ 5 การดำเนินงานสนับสนุนการกำจัดแมลงพาหะนำโรคกรณีได้รับการร้องขอจากหน่วยงานเครือข่าย/กรณีระบาด/เขตพระราชฐาน</t>
  </si>
  <si>
    <t xml:space="preserve"> สสจ./สสอ./รพ.สต/อปท./เขตพระราชฐาน 3 แห่ง</t>
  </si>
  <si>
    <t>6,000 รายบริการ</t>
  </si>
  <si>
    <t xml:space="preserve">กิจกรรมที่ 1 สนับสนุนการดำเนินงานด้านกฎหมายในการเฝ้าระวัง ป้องกัน ควบคุมโรค และภัยสุขภาพ และกฎหมายที่อยู่ในความรับผิดชอบของกรมควบคุมโรคในเขตสุขภาพที่ 5   </t>
  </si>
  <si>
    <t>2.2.1.1</t>
  </si>
  <si>
    <t>กิจกรรมที่ 2 ดำเนินการทางวินัยความรับผิดทางละเมิดของเจ้าหน้าที่และระงับข้อพิพาทของเจ้าหน้าที่</t>
  </si>
  <si>
    <t>กิจกรรมที่ 3 กำกับติดตามประเมินผลความรู้ความเข้าใจในการบังคับใช้กฎหมายของเครือข่าย</t>
  </si>
  <si>
    <t>กิจกรรมที่ 4 สนับสนุนเจ้าหน้าที่ภายในหน่วยงานสคร.5 ด้านความรู้ ความเข้าใจกฎหมายที่อยู่ในความรับผิดชอบของหน่วยงานและกฎหมายที่เกี่ยวข้อง</t>
  </si>
  <si>
    <t>เครือข่าย 8 จังหวัด</t>
  </si>
  <si>
    <t xml:space="preserve">กิจกรรมที่ 3 ศึกษาความไวของยุงพาหะนำโรคไข้มาลาเรียต่อสารเคมีที่ใช้ควบคุม โดยวิธี Susceptibility Test </t>
  </si>
  <si>
    <t>11 แห่ง</t>
  </si>
  <si>
    <t>กิจกรรมที่ 1 ประชุมราชการจัดทำเกณฑ์ยกระดับ/ลดระดับ EOC ในแต่ละกลุ่มโรค จำนวน 3 ครั้ง</t>
  </si>
  <si>
    <t>กิจกรรมที่ 1 พัฒนาโครงสร้างพื้นฐานรองรับดิจิทัล (ด้านเครือข่าย ด้านซอฟต์แวร์ ด้านความมั่นคงปลอดภัย ด้านบริหารจัดการโครงการและด้านวิทยาการข้อมูล)</t>
  </si>
  <si>
    <t xml:space="preserve"> 00</t>
  </si>
  <si>
    <t>BR0701_07</t>
  </si>
  <si>
    <t>กิจกรรมที่ 2 ประชุมราชการการตรวจติดตามระบบบริหารคุณภาพภายในห้องปฏิบัติการ</t>
  </si>
  <si>
    <t>กิจกรรมที่ 1 ประชุมราชการติดตามรายงานข้อมูลการเฝ้าระวังการติดเชื้อในโรงพยาบาลในโปรแกรมการจัดเก็บข้อมูลในระบบฐานข้อมูลโรคติดเชื้อ (web based)</t>
  </si>
  <si>
    <t xml:space="preserve">กิจกรรมที่ 1  นิเทศ ติดตาม และประเมินผล  การดำเนินงานโรคติดต่อนำโดยแมลงในพื้นที่ และติดตามประเมินผลการจัดตั้งหน่วย CDCU Plus VCU </t>
  </si>
  <si>
    <t xml:space="preserve">กิจกรรมที่ 1 ประชุมราชการชี้แจงการเฝ้าระวังป้องกัน ควบคุมการระบาดโรคติดต่อทางอาหารและน้ำเป็นกลุ่มก้อนในสถานศึกษาในพื้นที่ที่มีอัตราการเกิดการระบาดสูง </t>
  </si>
  <si>
    <t xml:space="preserve">กิจกรรมที่ 1 จัดทำระบบฐานข้อมูลสถานการณ์โรคไข้มาลาเรียในพื้นที่เพื่อเฝ้าระวัง ป้องกันและควบคุมโรคไข้มาลาเรียจากระบบมาลาเรียออนไลน์ </t>
  </si>
  <si>
    <t>กิจกรรมที่ 1  ประชุมราชการจัดทำแนวทางในการเก็บรวบรวมข้อมูลในการเฝ้าระวังป้องกันโรคหนอนพยาธิ</t>
  </si>
  <si>
    <t>16 คน</t>
  </si>
  <si>
    <t xml:space="preserve">โครงการย่อยที่ 1 พัฒนากลไกการบริหารจัดการและการพัฒนาความร่วมมือในการขับเคลื่อนงานป้องกันควบคุมโรคและภัยสุขภาพ สำนักงานป้องกันควบคุมโรคที่ 5 จังหวัดราชบุรี </t>
  </si>
  <si>
    <t>โครงการย่อยที่ 3 พัฒนาบุคลากรเพื่อสนับสนุนการดำเนินงานตามภารกิจขององค์กรด้วยเทคโนโลยีดิจิทัล</t>
  </si>
  <si>
    <t>โครงการย่อยที่ 4  สนับสนุนการดำเนินงานป้องกันควบคุมโรคติดเชื้อในโรงพยาบาล</t>
  </si>
  <si>
    <t xml:space="preserve">โครงการย่อยที่ 5 พัฒนาห้องปฏิบัติการสาธารณสุขด้านป้องกันควบคุมโรค (Public Health Lab) ปีงบประมาณ 2566  </t>
  </si>
  <si>
    <t>โครงการย่อยที่ 6 สนับสนุนเครือข่ายในการดำเนินงานตามกฎหมายที่อยู่ในความรับผิดชอบของกรมควบคุมโรค</t>
  </si>
  <si>
    <t>โครงการย่อยที่ 7 พัฒนากลไกและสนับสนุนการบริหารจัดการเชิงยุทธศาสตร์ และการนิเทศ ติดตามประเมินผล สคร. 5 ราชบุรี ปี งบประมาณ พ.ศ. 2566</t>
  </si>
  <si>
    <t>โครงการย่อยที่ 8 บริหารจัดการทรัพยากร สำนักงานป้องกันควบคุมโรคที่ 5 จังหวัดราชบุรี</t>
  </si>
  <si>
    <t xml:space="preserve">2.2.2.1
2.2.3.1
</t>
  </si>
  <si>
    <t>SP40_1</t>
  </si>
  <si>
    <t>DP11_1
DP11_2</t>
  </si>
  <si>
    <t>SP 36_1
SP 36_2</t>
  </si>
  <si>
    <t>2.2.3.4</t>
  </si>
  <si>
    <t>2.2.3.2
2.2.3.4</t>
  </si>
  <si>
    <t>2.4.1.2
2.4.1.4</t>
  </si>
  <si>
    <t>DP13_1</t>
  </si>
  <si>
    <t xml:space="preserve">DP13_3 </t>
  </si>
  <si>
    <t>DP13_1
DP13_3</t>
  </si>
  <si>
    <t>DP13_3</t>
  </si>
  <si>
    <t xml:space="preserve">DP13_5
</t>
  </si>
  <si>
    <t>DP13_2
DP13_4</t>
  </si>
  <si>
    <t>DP13_9
DP13_9</t>
  </si>
  <si>
    <t>3.2.1.1</t>
  </si>
  <si>
    <t>3.1.1.1
3.2.2.1
3.2.2.3</t>
  </si>
  <si>
    <t xml:space="preserve">DP13_2 
</t>
  </si>
  <si>
    <t xml:space="preserve">DP13_2
</t>
  </si>
  <si>
    <t xml:space="preserve">DP13_2 
DP13_5
</t>
  </si>
  <si>
    <t xml:space="preserve">5.1.1.1 </t>
  </si>
  <si>
    <t>SP50_1
DP13_5</t>
  </si>
  <si>
    <t>6.1.4.1
6.1.6.1</t>
  </si>
  <si>
    <t>DP3_1</t>
  </si>
  <si>
    <t>DP8_1
DP8_2
DP8_5</t>
  </si>
  <si>
    <t>DP8_1
DP8_2
DP8_4</t>
  </si>
  <si>
    <t>7.3.2.1
7.3.4.1</t>
  </si>
  <si>
    <t>8.1.2.1
8.1.2.3
9.1.2.1</t>
  </si>
  <si>
    <t>BR0701_04
BR0701_05</t>
  </si>
  <si>
    <t xml:space="preserve">DP7_1
DP7_3
</t>
  </si>
  <si>
    <t>DP17_1
DP17_2
DP17_3
DP17_5</t>
  </si>
  <si>
    <t>DP15_1
DP15_2
DP15_4</t>
  </si>
  <si>
    <t>DP18_2
DP18_3</t>
  </si>
  <si>
    <t>โครงการย่อยที่ 1 ส่งเสริมคุณธรรม จริยธรรมและต่อต้านการทุจริตของสำนักงานป้องกันควบคุมโรคที่ 5 จังหวัดราชบุรี</t>
  </si>
  <si>
    <t>โครงการย่อยที่ 1  พัฒนาระบบเฝ้าระวัง ป้องกัน ควบคุมโรคโรคติดต่อนำโดยแมลง สำนักงานป้องกันควบคุมโรคที่ 5 จังหวัดราชบุรี</t>
  </si>
  <si>
    <t>โครงการย่อยที่ 2 พัฒนาศักยภาพทีมเครือข่ายในด้านการป้องกันควบคุมโรคติดต่อนำโดยแมลง</t>
  </si>
  <si>
    <t>โครงการย่อยที่ 3 สนับสนุนการดำเนินงานเฝ้าระวัง ป้องกัน ควบคุมโรคติดต่อนำโดยแมลง สำนักงานป้องกันควบคุมโรคที่ 5จังหวัดราชบุรี</t>
  </si>
  <si>
    <t>โครงการย่อยที่ 1  พัฒนาระบบสื่อสารความเสี่ยง เพื่อการปรับเปลี่ยนพฤติกรรมป้องกันควบคุมโรคและภัยสุขภาพสำนักงานป้องกันควบคุมโรคที่  5 จังหวัดราชบุรี ปีงบประมาณ 2566</t>
  </si>
  <si>
    <t>โครงการย่อยที่ 2 พัฒนาบุคลากรด้านการสื่อสารความเสี่ยง ความรอบรู้ด้านการป้องกันโรคและภัยสุขภาพสคร. 5 ราชบุรี ปี งบประมาณ พ.ศ. 2566</t>
  </si>
  <si>
    <t>โครงการย่อยที่ 1 พัฒนาระบบเฝ้าระวัง ป้องกัน ควบคุมโรคเรื้อน ปี 2566</t>
  </si>
  <si>
    <t>โครงการย่อยที่ 1 พัฒนาระบบเฝ้าระวัง ป้องกัน ควบคุมโรคไข้มาลาเรีย ศูนย์ควบคุมโรคติดต่อนำโดยแมลงที่ 5.1 จังหวัดกาญจนบุรี</t>
  </si>
  <si>
    <t>โครงการย่อยที่ 2 พัฒนาระบบเฝ้าระวัง ป้องกัน ควบคุมโรคไข้มาลาเรีย ศูนย์ควบคุมโรคติดต่อนำโดยแมลงที่ 5.2 จังหวัดเพชรบุรี</t>
  </si>
  <si>
    <t>โครงการย่อยที่ 1 พัฒนาระบบเฝ้าระวัง ป้องกัน ควบคุมโรคหนอนพยาธิตามแนวทางพระราชดำริฯและเฉลิมพระเกียรติ ศูนย์ควบคุมโรคติดต่อนำโดยแมลงที่ 5.1 จังหวัดกาญจนบุรี ปีงบประมาณ 2566</t>
  </si>
  <si>
    <t>โครงการย่อยที่ 2 พัฒนาระบบเฝ้าระวัง ป้องกัน ควบคุมโรคหนอนพยาธิตามแนวทางพระราชดำริฯและเฉลิมพระเกียรติ ศูนย์ควบคุมโรคติดต่อนำโดยแมลงที่ 5.2 จังหวัดเพชรบุรี ปีงบประมาณ 2566</t>
  </si>
  <si>
    <t>โครงการย่อยที่ 3 พัฒนาระบบเฝ้าระวัง ป้องกัน ควบคุมโรคหนอนพยาธิตามแนวทางพระราชดำริและเฉลิมพระเกียรติ ศูนย์ควบคุมโรคติดต่อนำโดยแมลงที่ 5.3 จังหวัดประจวบคีรีขันธ์</t>
  </si>
  <si>
    <t xml:space="preserve">โครงการย่อยที่  4 พัฒนาระบบเฝ้าระวัง ป้องกัน ควบคุมโรคหนอนพยาธิตามแนวทางพระราชดำริและเฉลิมพระเกียรติ ศูนย์ควบคุมโรคติดต่อนำโดยแมลงที่ 5.4 จังหวัดราชบุรี </t>
  </si>
  <si>
    <t>โครงการย่อยที่ 5 พัฒนาระบบฐานข้อมูลสำหรับการเฝ้าระวังและป้องกันโรคหนอนพยาธิ (บูรณาการร่วมกับงานแมลง)</t>
  </si>
  <si>
    <t>โครงการย่อยที่ 1 สนับสนุนการดำเนินงานป้องกันควบคุมโรคติดต่ออุบัติใหม่ อุบัติซ้ำ และการสร้างเสริมภูมิคุ้มกันโรคในเรือนจำ</t>
  </si>
  <si>
    <t>โครงการย่อยที่ 2  สนับสนุนการดําเนินงานด้านเอดส์ โรคติดต่อทางเพศสัมพันธ์ ไวรัส  ตับอักเสบซีและวัณโรคในเรือนจํา (ภายใต้โครงการราชทัณฑ์ปันสุข ทําความดี เพื่อชาติ ศาสน์ กษัตริย์)</t>
  </si>
  <si>
    <t>โครงการย่อยที่ 1 การพัฒนาระบบการจัดการภาวะฉุกเฉินทางด้านสาธารณสุข สคร.5 ราชบุรี</t>
  </si>
  <si>
    <t>โครงการย่อยที่ 2 พัฒนาระบบการบริหารจัดการภาวะฉุกเฉินทางด้านสาธารณสุขหน่วยงานระดับจังหวัดเขตสุขภาพที่ 5</t>
  </si>
  <si>
    <t>โครงการย่อยที่ 3 พัฒนาระบบการจัดเก็บข้อมูล การเฝ้าระวังโรคและภัยสุขภาพระหว่างประเทศ</t>
  </si>
  <si>
    <t xml:space="preserve">โครงการย่อยที่ 4 นิเทศ/ติดตามการดำเนินงานเฝ้าระวังผู้ป่วยกล้ามเนื้ออ่อนแรงเฉียบพลัน (AFP Surveillance)  </t>
  </si>
  <si>
    <t xml:space="preserve">โครงการย่อยที่ 5 พัฒนาศักยภาพทีมเฝ้าระวังสอบสวนโรคให้ได้มาตรฐานทีมตระหนักรู้สถานการณ์ (SAT) และทีมปฏิบัติการสอบสวนโรค (JIT) ทั้งระดับเขต จังหวัดและอำเภอ </t>
  </si>
  <si>
    <t>โครงการย่อยที่ 6 พัฒนาระบบฐานข้อมูล รง. 506</t>
  </si>
  <si>
    <t>โครงการย่อยที่ 7 พัฒนาแนวทางในการจัดทำเกณฑ์ยกระดับ/ลดระดับ EOC ในแต่ละกลุ่มโรค</t>
  </si>
  <si>
    <t>โครงการย่อยที่ 9 พัฒนาระบบข้อมูลการเฝ้าระวังโรคและภัยสุขภาพเพื่อสนับสนุนการเตือนสถานการณ์โรคและภัยสุขภาพให้แก่หน่วยงานเครือข่าย ในกลุ่มโรคติดต่อ โรคอุบัติใหม่ โรคไม่ติดต่อ โรคจากการประกอบอาชีพและสิ่งแวดล้อม โรคติดต่อทางเพศสัมพันธ์ และโรคจากภัยสุขภาพ</t>
  </si>
  <si>
    <t xml:space="preserve">โครงการย่อยที่ 10 พัฒนาระบบการเฝ้าระวังโรคในเรือนจำ </t>
  </si>
  <si>
    <t xml:space="preserve">โครงการย่อยที่ 11 พัฒนาระบบเฝ้าระวังโรคในกลุ่มต่างด้าว </t>
  </si>
  <si>
    <t>โครงการย่อยที่ 12 พัฒนาฐานข้อมูลและโปรแกรมการสอบสวนโรคผ่านระบบดิจิทัล (โรคอาหารและน้ำ, Covid-19, XDR-TB)</t>
  </si>
  <si>
    <t>โครงการย่อยที่ 13 พัฒนาระบบฐานข้อมูลเชื้อก่อโรคจากห้องปฏิบัติการ</t>
  </si>
  <si>
    <t>โครงการย่อยที่ 14 พัฒนาศักยภาพบุคลากรในการพยากรณ์โรค</t>
  </si>
  <si>
    <t>โครงการย่อยที่  2 สนับสนุนการดำเนินงานเฝ้าระวัง ป้องกัน ควบคุมโรคติดต่ออุบัติใหม่ อุบัติซ้ำ</t>
  </si>
  <si>
    <t>โครงการย่อยที่ 3 พัฒนาระบบการบริหารจัดการภาวะฉุกเฉินทางด้านสาธารณสุขหน่วยงานระดับจังหวัดเขตสุขภาพที่ 5 (ร่วมดำเนินการกับกลุ่ม ครฉ.)</t>
  </si>
  <si>
    <t xml:space="preserve">กิจกรรมที่ 1 ประชุมราชการชี้แจงเกณฑ์การประเมิน แนวทางการจัดทำแผนดำเนินงานพัฒนาช่องทางเข้าออกประเทศ </t>
  </si>
  <si>
    <t>โครงการย่อยที่ 1 สนับสนุนการดำเนินงานเฝ้าระวัง ป้องกันควบคุมโรคติดต่อในเด็ก</t>
  </si>
  <si>
    <t>โครงการย่อยที่ 2 พัฒนาและสนับสนุนการดำเนินงานป้องกันควบคุมโรคติดต่อและการสร้างเสริมภูมิคุ้มกันโรค</t>
  </si>
  <si>
    <t>โครงการย่อยที่ 3 พัฒนาระบบเฝ้าระวัง ป้องกัน ควบคุมโรคไวรัสตับอักเสบ บี จากแม่สู่ลูก ปี 2566</t>
  </si>
  <si>
    <t xml:space="preserve">โครงการย่อยที่ 4 พัฒนาระบบเฝ้าระวังป้องกันควบคุมโรคติดต่อนำโดยยุงลายศูนย์ควบคุมโรคติดต่อนำโดยแมลงที่ 5.1 จังหวัดกาญจนบุรี </t>
  </si>
  <si>
    <t>โครงการย่อยที่  5 เฝ้าระวัง ป้องกัน ควบคุมโรคเท้าช้าง ศูนย์ควบคุมโรคติดต่อนำโดยแมลงที่ 5.1 จังหวัดกาญจนบุรี</t>
  </si>
  <si>
    <t xml:space="preserve">โครงการย่อยที่  6  พัฒนาระบบ เฝ้าระวัง ป้องกันควบคุมโรคติดต่อนำโดยแมลงและภัยสุขภาพ ศูนย์ควบคุมโรคติดต่อนำโดยแมลงที่ 5.1 จ.กาญจนบุรี </t>
  </si>
  <si>
    <t xml:space="preserve">โครงการย่อยที่ 7 พัฒนาระบบ เฝ้าระวังป้องกันควบคุมโรคติดต่อนำโดยแมลงและภัยสุขภาพ ศูนย์ควบคุมโรคติดต่อนำโดยแมลงที่ 5.2 จังหวัดเพชรบุรี </t>
  </si>
  <si>
    <t>โครงการย่อยที่ 8 พัฒนาระบบเฝ้าระวังโรคติดต่อนำโดยแมลง ศูนย์ควบคุมโรคติดต่อนำโดยแมลงที่ 5.2 จังหวัดเพชรบุรี ปีงบประมาณ 2566</t>
  </si>
  <si>
    <t>โครงการย่อยที่ 9 พัฒนาระบบ สนับสนุน สร้างเสริมศักยภาพและความเข้มแข็งในการบริการเฝ้าระวังป้องกันควบคุมโรคติดต่อนำโดยแมลง ศูนย์ควบคุมโรคติดต่อนำแมลงที่ 5.3 จ.ประจวบคีรีขันธ์</t>
  </si>
  <si>
    <t>โครงการย่อยที่ 10 พัฒนาระบบเฝ้าระวังโรคเท้าช้าง ศูนย์ควบคุมโรคติดต่อนำโดยแมลงที่ 5.4 จังหวัดราชบุรี</t>
  </si>
  <si>
    <t>โครงการย่อยที่ 11 พัฒนาระบบเฝ้าระวังป้องกันควบคุมโรคติดต่อนำโดยแมลง ศูนย์ควบคุมโรคติดต่อนำโดยแมลงที่ 5.4 จังหวัดราชบุรี</t>
  </si>
  <si>
    <t>โครงการย่อยที่ 12 พัฒนาระบบเฝ้าระวังทางกีฏวิทยา การจัดการระบบข้อมูลด้านกีฏวิทยาและเตรียมพร้อมพัฒนาห้องปฏิบัติการกีฏวิทยามุ่งสู่มาตรฐานสากล (ISO/IEC 17025)</t>
  </si>
  <si>
    <t>โครงการย่อยที่ 13 เฝ้าระวัง ป้องกัน ควบคุมโรคติดต่อทางอาหารและน้ำ</t>
  </si>
  <si>
    <t>77,101 รายบริการ</t>
  </si>
  <si>
    <t>23,400 รายบริการ</t>
  </si>
  <si>
    <t xml:space="preserve">1 หน่วยงาน </t>
  </si>
  <si>
    <t>2.4.1.1</t>
  </si>
  <si>
    <t>ตำแหน่ง : นักวิชาการสาธารณสุขชำนาญการพิเศษ</t>
  </si>
  <si>
    <t xml:space="preserve">                       (นางจอมสุดา  อินทรกุล)</t>
  </si>
  <si>
    <t>ตำแหน่ง : ผู้อำนวยการสำนักงานป้องกันควบคุมโรคที่ 5 จังหวัดราชบุรี</t>
  </si>
  <si>
    <t xml:space="preserve">    (นางรพีพรรณ  โพธิ์ทอง)</t>
  </si>
  <si>
    <t xml:space="preserve">                                                            หัวหน้าหน่วยงานฯ : ..................................................</t>
  </si>
  <si>
    <t>กิจกรรมที่ 2 เฝ้าระวังติดตามสถานการณ์โรคติดต่ออุบัติใหม่ โรคติดต่อระหว่างสัตว์และคน เพื่อวิเคราะห์ความเสี่ยงและแนวโน้มการเกิดโรค</t>
  </si>
  <si>
    <t>โครงการย่อยที่ 3 พัฒนาระบบเฝ้าระวัง ป้องกัน ควบคุมโรค ไข้มาลาเรีย ศูนย์ควบคุมโรคติดต่อนำโดยแมลงที่ 5.3จังหวัดประจวบคีรีขันธ์</t>
  </si>
  <si>
    <t>โครงการย่อยที่ 1 พัฒนาศักยภาพและประสานความร่วมมือการดำเนินงานทีมผู้ก่อการดีเชิงบูรณาการ เขตสุขภาพที่ 5 ปี 2566</t>
  </si>
  <si>
    <t>8,400 รายบริการ</t>
  </si>
  <si>
    <t>โครงการย่อยที่ 8  สนับสนุนการสอบสวน ควบคุมโรคและภัยสุขภาพ เครือข่ายเขตสุขภาพที่ 5</t>
  </si>
  <si>
    <t xml:space="preserve">กิจกรรมที่ 1 ประชุมชี้แจงแนวทางการเฝ้าระวังโรคในแรงงานต่างด้าว </t>
  </si>
  <si>
    <t>กิจกรรมที่ 2 พัฒนาแนวทางการเฝ้าระวังโรคในแรงงานต่างด้าว</t>
  </si>
  <si>
    <t>ข้อมูล ณ 5 กันยายน 2565</t>
  </si>
  <si>
    <t xml:space="preserve">กิจกรรมที่ 2 ประชุมเชิงปฏิบัติการพัฒนาระบบเฝ้าระวังโรคและภัยสุขภาพ และการสอบสวนโรค เครือข่ายสุขภาพที่ 5 </t>
  </si>
  <si>
    <t>จังหวัดช่องทางเข้าออกระหว่างประเทศและพื้นที่เสี่ยงสารเคมี</t>
  </si>
  <si>
    <t>3 จังหวัด</t>
  </si>
  <si>
    <t>กิจกรรมที่ 3 สนับสนุน นิเทศ ติดตามและประเมินผลการดำเนินงานเฝ้าระวัง ป้องกัน ควบคุมโรคจากสิ่งแวดล้อม</t>
  </si>
  <si>
    <t xml:space="preserve">กิจกรรมที่ 2 เตรียมความพร้อมตอบโต้ภาวะฉุกเฉินด้านสารเคมี </t>
  </si>
  <si>
    <t>กิจกรรมที่ 2 พัฒนาระบบการจัดเก็บข้อมูลโดยฐานข้อมูลเชื้อก่อโรคจากห้องปฏิบัติการศูนย์วิทยาศาสตร์การแพทย์ที่ 5 สมุทรสงคราม</t>
  </si>
  <si>
    <t>วัน/เดือน/ปี : 5 กันยายน 2565 โทร: 0 3231 0767</t>
  </si>
  <si>
    <t>กิจกรรมที่ 2 ประชุมเชิงปฏิบัติการอบรมหลักสูตรระบาดวิทยาสำหรับ​ผู้ที่จะได้รับแต่งตั้ง​เป็นเจ้าหน้าที่หน่วยปฏิบัติการควบคุมโรคติดต่อ​ ด้านโรคติดต่อนำโดยแมลง​ (ครู​ ก.)​ CDCU plus Vector control unit</t>
  </si>
  <si>
    <t xml:space="preserve">กิจกรรมที่ 1 ศึกษาดูงานการจัดการระบบห้องปฏิบัติการกีฏวิทยาทางการแพทย์จากองค์กรที่ได้มาตรฐาน (มหาวิทยาลัยมหิดล) และแลกเปลี่ยนเรียนรู้การจัดการข้อมูลทางด้านกีฏวิทยาอย่างเป็นระบบ
</t>
  </si>
  <si>
    <t>กิจกรรมที่ 2 เตรียมความพร้อมพัฒนาห้องปฏิบัติการกีฏวิทยามุ่งสู่มาตรฐานสากล  (ISO/IEC 17025)
- จัดทำคู่มือคุณภาพ (QM) ทางด้านกีฏวิทยา
- จัดทำแนวทางการดำเนินงานมาตรฐานการปฏิบัติงาน (SOP) ทางด้านกีฏวิทยา
- จัดทำคู่มือขั้นตอนการปฏิบัติงาน (WM)  ทางด้านกีฏวิทยา
-จัดทำคู่มือวิธีการปฏิบัติงาน (WI) ทางด้านกีฏวิทยา
-จัดทำแบบฟอร์มต่างๆ ที่เกี่ยวข้องในการปฏิบัติงานทางด้านกีฏวิทยา</t>
  </si>
  <si>
    <t>กิจกรรมที่ 3 ศึกษากีฎวิทยาโรคเท้าช้าง ในพื้นที่ที่พบผู้ป่วยที่มีการเจาะโลหิตคัดกรองโรคเท้าช้าง</t>
  </si>
  <si>
    <t>กิจกรรมที่ 4 เฝ้าระวังพาหะนำโรคไข้มาลาเรีย และประเมินความเสี่ยงการกลับมาแพร่เชื้อใหม่ พื้นที่ E1,E2</t>
  </si>
  <si>
    <t>กิจกรรมที่ 5 การประเมินประสิทธิภาพการพ่นสารเคมีขององค์กรปกครองส่วนท้องถิ่น โดยการทดสอบ Bioassay Test</t>
  </si>
  <si>
    <t>กิจกรรมที่ 6 เฝ้าระวังความต้านทานของยุงพาหะนำโรคไข้เลือดออกต่อสารเคมีที่ใช้ควบคุม โดยวิธี Susceptibility Test</t>
  </si>
  <si>
    <t>ศึกษาดูงาน</t>
  </si>
  <si>
    <t>6.1.3.3</t>
  </si>
  <si>
    <t xml:space="preserve">กิจกรรมที่ 2 พัฒนารูปแบบสื่อ Social media เพื่อสื่อสารความเสี่ยง และสร้างความรอบรู้ด้านการป้องกันโรคและภัยสุขภาพเชิงรุก 
 -ค่าใช้จ่ายเดินทางไปราชการ </t>
  </si>
  <si>
    <t xml:space="preserve">กิจกรรมที่ 1 ประชุมราชการชี้แจงนโยบายแนวทางการดำเนินงานป้องกันควบคุมโรคไวรัสตับอักเสบ ซี 
</t>
  </si>
  <si>
    <r>
      <rPr>
        <sz val="14"/>
        <rFont val="TH SarabunPSK"/>
        <family val="2"/>
      </rPr>
      <t>กิจกรรมที่ 2 การเฝ้าระวัง ป้องกันและควบคุมโรคไข้มาลาเรียในพื้นที่แพร่เชื้อมาลาเรีย 
2.1 การเจาะเลือดค้นหาผู้ป่วยเชิงรุก
2.2 การพ่นสารเคมีฤทธิ์ตกค้าง (IRS)
2.3 การพ่นสารเคมีชนิดพ่นหมอกควัน/ULV</t>
    </r>
  </si>
  <si>
    <r>
      <rPr>
        <sz val="14"/>
        <rFont val="TH SarabunPSK"/>
        <family val="2"/>
      </rPr>
      <t>กิจกรรมที่ 3 การเฝ้าระวัง ป้องกัน ควบคุมโรคไข้มาลาเรียพื้นที่โรงเรียนในโครงการพระราชดำริ    (กพด.)</t>
    </r>
  </si>
  <si>
    <r>
      <t>กิจกรรมที่ 1 ประชุมเชิงปฏิบัติการพัฒนาระบบเฝ้าระวัง ป้องกัน ควบคุมโรคชายแดน (Border Health)</t>
    </r>
    <r>
      <rPr>
        <sz val="14"/>
        <rFont val="TH SarabunPSK"/>
        <family val="2"/>
      </rPr>
      <t xml:space="preserve"> </t>
    </r>
  </si>
  <si>
    <r>
      <t xml:space="preserve">กิจกรรมที่ 2 นิเทศประเมินผลการพัฒนาสมรรถนะช่องทาง เข้าออกประเทศตามเกณฑ์ CCAT IHR-JEE และสนับสนุนติดตามการพัฒนาสมรรถนะหลักช่องทางเข้าออกประเทศและเจ้าหน้าที่ </t>
    </r>
    <r>
      <rPr>
        <sz val="14"/>
        <rFont val="TH SarabunPSK"/>
        <family val="2"/>
      </rPr>
      <t>(ผ่านระบบออนไลน์)</t>
    </r>
  </si>
  <si>
    <t>สถานที่ประชุม</t>
  </si>
  <si>
    <t>ห้องประชุมงวามยิ่งยวด</t>
  </si>
  <si>
    <t>ห้องประชุมNCD</t>
  </si>
  <si>
    <t>ห้องประชุมงามยิ่งยวด</t>
  </si>
  <si>
    <t>วันที่ 28 พ.ย. 65</t>
  </si>
  <si>
    <t>ห้องประชุม สคร. ชั้น 1 (พขร.เดิม)</t>
  </si>
  <si>
    <t xml:space="preserve">วันที่ 22 พ.ย. 65 และวันที่ 21 มี.ค. 65 </t>
  </si>
  <si>
    <t>ห้องประชุม EOC</t>
  </si>
  <si>
    <t>30 พย.65</t>
  </si>
  <si>
    <t>23 ธค.</t>
  </si>
  <si>
    <t>รงแรมในจังหวัดราชบุรี</t>
  </si>
  <si>
    <t>ห้องประชุมอาคารปฏิบัติการควบคุมโรค (ห้อง EOC เดิม)</t>
  </si>
  <si>
    <t xml:space="preserve">1. 20-ธ.ค.-65 เตรียมความพร้อมเปิดศูนย์ EOC RTI  ปีใหม่ 2566
2. 27-ธ.ค.-65 เปิดศูนย์ EOC RTI ปีใหม่ 2566
</t>
  </si>
  <si>
    <t xml:space="preserve">1.วันที่ 29 พฤศจิกายน 2565 
(ด่านฯ ท่าเรือประจวบคีรีขันธ์)
2. วันที่ 8 พฤศจิกายน 2565
(ด่านฯพรมแดนสิงขร)
3.วันที่ 13 ธันวาคม 2565
(ด่านฯ ท่าอากาศยานหัวหิน)
</t>
  </si>
  <si>
    <t>1.ห้องประชุม บริษัท ท่าเรือประจวบ จำกัด อำเภอบางสะพาน จังหวัดประจวบคีรีขันธ์
2.ด่านศุลกากรประจวบคีรีขันธ์ ต.เกาะหลัก อ.เมือง จ.ประจวบคีรีขันธ์
3.ห้องประชุมท่าอากาศยานหัวหิน อำเภอหัวหิน จังหวัดประจวบคีรีขันธ์</t>
  </si>
  <si>
    <t xml:space="preserve">15 -16 ธันวาคม 2565 
 </t>
  </si>
  <si>
    <t>1.วันที่ 15 ธันวาคม 2565 จัดประชุม ณ ด่านศุลกากรพรมแดนบ้าน
พุน้ำร้อน
2.วันที่ 16 ธันวาคม 2565 จัดประชุมที่ รพ.สต.บ้านพระเจดีย์สามองค์</t>
  </si>
  <si>
    <t xml:space="preserve">ห้องประชุม ชั้น 3 งามยิ่งยวด </t>
  </si>
  <si>
    <t>ห้องประชุมงามยิ่งยวด ชั้น 3 สคร.5 ราชบุรี</t>
  </si>
  <si>
    <t>1 - 2 ธ.ค. 2565</t>
  </si>
  <si>
    <t>6 - 8 ธ.ค. 65</t>
  </si>
  <si>
    <t>29 - 30 พ.ย. 65</t>
  </si>
  <si>
    <t>ห้องงามยิ่งยวด สคร. 5 ราชบุรี</t>
  </si>
  <si>
    <t>ห้อง EOC</t>
  </si>
  <si>
    <t>20 ต.ค.2565
7-8 พ.ย.2565
19 ธ.ค.2565</t>
  </si>
  <si>
    <t>ห้องประชุมงามยิ่งยวด
ห้องประชุมงามยิ่งยวด
ห้องประชุมงามยิ่งยวด</t>
  </si>
  <si>
    <t>28 พ.ย.2565
13 ธ.ค.2565</t>
  </si>
  <si>
    <t xml:space="preserve"> 16 พ.ย.65</t>
  </si>
  <si>
    <t>ห้องประชุมEOC (Lab)</t>
  </si>
  <si>
    <t>19-20 ธ.ค.65</t>
  </si>
  <si>
    <t>สถานที่เอกชน</t>
  </si>
  <si>
    <t xml:space="preserve"> 15 พ.ย.65</t>
  </si>
  <si>
    <t>ห้องประชุมEOC (Lab)
(16 คน+ ออนไลน์ จังหวัด)</t>
  </si>
  <si>
    <t>เดือนละครั้ง 21 ต.ค., 14 พ.ย.</t>
  </si>
  <si>
    <t>ห้องประชุมEOC (LAB)</t>
  </si>
  <si>
    <t>17-18 พ.ย.65</t>
  </si>
  <si>
    <t>ห้องประชุมชั้น 3 
 (35 คน (สคร.) ไม่มีออนไลน์)</t>
  </si>
  <si>
    <t>ห้องประชุมEOC (LAB)(12 คน)</t>
  </si>
  <si>
    <t>27-28 ต.ค.65</t>
  </si>
  <si>
    <t>ห้องประชุมชั้น 3
28 คน (สคร+ศตม.) + ออนไลน์</t>
  </si>
  <si>
    <t>ห้อง EOC สคร.5 ราชบุรี</t>
  </si>
  <si>
    <t>21 ธค.65</t>
  </si>
  <si>
    <t>โรงแรมจังหวัดราชบุรี</t>
  </si>
  <si>
    <t>ผู้รับผิดชอบ</t>
  </si>
  <si>
    <t>นวัตกรรม</t>
  </si>
  <si>
    <t>ยุทธศาสตร์</t>
  </si>
  <si>
    <t>องค์กร</t>
  </si>
  <si>
    <t>โรคติดต่อ</t>
  </si>
  <si>
    <t>LAB</t>
  </si>
  <si>
    <t>นิติการ</t>
  </si>
  <si>
    <t>บริหารทั่วไป</t>
  </si>
  <si>
    <t>ศตม.5.1</t>
  </si>
  <si>
    <t>ศตม.5.2</t>
  </si>
  <si>
    <t>ศตม.5.3</t>
  </si>
  <si>
    <t>ศตม.5.4</t>
  </si>
  <si>
    <t>สื่อสาร</t>
  </si>
  <si>
    <t>เอดส์</t>
  </si>
  <si>
    <t>ENVOCC</t>
  </si>
  <si>
    <t>ครฉ</t>
  </si>
  <si>
    <t>ระบาด</t>
  </si>
  <si>
    <t>โรคไม่ติดต่อ</t>
  </si>
  <si>
    <t>ม.มหิดล</t>
  </si>
  <si>
    <t>ห้องประชุม EOC (lab)</t>
  </si>
  <si>
    <t>9 ธค. 65</t>
  </si>
  <si>
    <t>ห้อง EOC (ตึกแลป)</t>
  </si>
  <si>
    <t>ห้องประชุม EOC 
(ตึก Lab)</t>
  </si>
  <si>
    <t>ห้องงามยิ่งยวด</t>
  </si>
  <si>
    <t>ห้องงามยิ่งยวด
โรงแรมจังหวัดราชบุรี</t>
  </si>
  <si>
    <t>หมายเหตุ 
(15)
ประเภทโครงการ</t>
  </si>
  <si>
    <t>โครงการใหญ่</t>
  </si>
  <si>
    <t>โครงการย่อย</t>
  </si>
  <si>
    <t>ค่าน้ำหนัก</t>
  </si>
  <si>
    <t xml:space="preserve">ว/ด/ป ที่จัดประชุม
</t>
  </si>
  <si>
    <t>โครงการย่อยที่ 14 สนับสนุนวิทยาศาสตร์ และเคมีภัณฑ์ในการป้องกันควบคุมโรคและภัยสุขภาพ</t>
  </si>
  <si>
    <t>โครงการย่อยที่ 5 สนับสนุนเคมีภัณฑ์ในการป้องกันควบคุมโรคและภัยสุขภาพ</t>
  </si>
  <si>
    <t>โครงการย่อยที่ 2 สนับสนุนวัสดุวิทยาศาสตร์ในการป้องกันควบคุมโรควัณโรค</t>
  </si>
  <si>
    <t>โครงการย่อยที่ 4 สนับสนุนวัสดุวิทยาศาสตร์ในการป้องกันควบคุมโรคเอดส์และโรคติดเชื้ออุบัติใหม่</t>
  </si>
  <si>
    <t>โครงการย่อยที่ 15 สนับสนุนเวชภัณฑ์ยา และเวชภัณฑ์ที่มิใช่ยาในการป้องกันควบคุมโรคและภัยสุขภาพ</t>
  </si>
  <si>
    <t>กิจกรรมที่ 1 จัดซื้อ จัดหา และสนับสนุนเวชภัณฑ์ยา เวชภัณฑ์ที่มิใช่ยาในการป้องกันควบคุมโรคและภัยสุขภาพ</t>
  </si>
  <si>
    <t>กิจกรรมที่ 1 จัดซื้อ จัดหา และสนับสนุนวัสดุวิทยาศาสตร์ในการป้องกันควบคุมโรคเอดส์และโรคติดเชื้ออุบัติใหม่</t>
  </si>
  <si>
    <t>กิจกรรมที่ 1 จัดซื้อ จัดหา และสนับสนุนวัสดุวิทยาศาสตร์ในการป้องกันควบคุมโรควัณโรค</t>
  </si>
  <si>
    <t>กิจกรรมที่ 1 จัดซื้อ จัดหา และสนับสนุนเคมีภัณฑ์ในการป้องกันควบคุมโรคและภัยสุขภาพ</t>
  </si>
  <si>
    <t>กิจกรรมที่ 1 จัดซื้อ จัดหา สนับสนุนวิทยาศาสตร์ และเคมีภัณฑ์ในการป้องกันควบคุมโรคและภัยสุขภาพ</t>
  </si>
  <si>
    <t>21 - 23 ธ.ค.65</t>
  </si>
  <si>
    <t>12 และ 18 ต.ค.65
3 พ.ย..65</t>
  </si>
  <si>
    <t>กิจกรรมที่ 2 นิเทศ สนับสนุนระบบการเฝ้าระวังโรคติดต่อทางเพศสัมพันธ์</t>
  </si>
  <si>
    <t>ห้องSAT เดิม สคร.5 ราชบุรี</t>
  </si>
  <si>
    <t xml:space="preserve">โครงการย่อยที่ 2 พัฒนาสมรรถนะช่องทางเข้าออกประเทศตามกฎอนามัยระหว่างประเทศ พ.ศ.2548 ด่านควบคุมโรคติดต่อระหว่างประเทศจังหวัดประจวบคีรีขันธ์ ปี 2566
</t>
  </si>
  <si>
    <t>PM กลุ่มโรค คณะทำงาน EOC สคร.5 จำนวน 22 คน</t>
  </si>
  <si>
    <t xml:space="preserve">กิจกรรมที่ 1 ประชุมราชการ ชี้แจงนโยบายและแผนการดำเนินงาน กลุ่มแผนงานโรคไม่ติดต่อ (NATI)  ปี 2565
แผน ncd ประเด็น : จุดเน้น/ตัวชี้วัด/ตรวจราชการ  , ชุมชนวิถีใหม่ห่างไกล ncd , ลดการบริโภคเกลือโซเดียม, สำรวจคัดกรองสุขภาพและพฤติกรรมเสี่ยง และ NCD Clinic Plus
แผนงานป้องกันเด็กจมน้ำ
แผนงานป้องกันควบคุมเครื่องดื่มแอลกอฮอล์และผลิตยาสูบ
แผนงานป้องการบาดเจ็บและเสียชีวิตจากการจราจรทางถนน
</t>
  </si>
  <si>
    <t xml:space="preserve">กิจกรรมที่ 2 นิเทศ สนับสนุน ติดตาม  ประเมินผล และเฝ้าระวังโรคไม่ติดต่อ  
 ประเด็น :  ตัวชี้วัด/ตรวจราชการ  , ชุมชนวิถีใหม่ห่างไกล ncd , ลดการบริโภคเกลือโซเดียม, สำรวจคัดกรองสุขภาพและพฤติกรรมเสี่ยง , NCD Clinic Plus และเฝ้าระวังโรคไม่ติดต่อ 5 มิติ
    </t>
  </si>
  <si>
    <t>45 คน</t>
  </si>
  <si>
    <t>กิจกรรมที่ 1 ประชุมราชการชี้แจงนโยบาย แผนการดำเนินงานควบคุมยาสูบและเครื่องดื่มแอลกอฮอล์ ปี 2566
ประเด็น :
 -นโยบาย เป้าหมาย และแผนการขับเคลื่อนงานควบคุมยาสูบและเครื่องดื่มแอลกอฮอล์
 -จุดเน้นของการขับเคลื่อนงานควบคุมยาสูบ</t>
  </si>
  <si>
    <t>กิจกรรมที่ 2 สนับสนุน นิเทศ ติดตามผลการดำเนินงานควบคุมยาสูบและเครื่องดื่มแอลกอฮอล์ในพื้นที่และผ่านเทคโนโลยีดิจิทัล 
ประเด็น : 
 -กลไกการดำเนินงานควบคุมยาสูบและเครื่องดื่มแอลกอฮอล์ระดับจังหวัด
 -การบังคับใช้กฎหมายและการสร้างสิ่งแวดล้อมปลอดบุหรี่และสุรา
 -การป้องกันนักสูบนักดื่มหน้าใหม่
 -การคัดกรอง บำบัดรักษา/ช่วยเลิก</t>
  </si>
  <si>
    <t>กิจกรรมที่ 2 สนับสนุน นิเทศ ติดตาม การดำเนินงานเครือข่ายป้องกันในการดำเนินงานป้องกันการบาดเจ็บและเสียชีวิตจากการจราจรทางถนนผ่านระบบ onsite และ online
ประเด็น : 
 -การดำเนินงานป้องกันการบาดเจ็บในกลุ่มเด็กและเยาวชน
 -การดำเนินงานป้องกันการบาดเจ็บและเสียชีวิตจากการจราจรทางถนนผ่านกลไกระดับอำเภอ
 -การสนับสนุนการดำเนินงานป้องกันการบาดเจ็บและเสียชีวิตจากการจราจรทางถนนในช่วงเทศกาลและช่วงปกติ
 -การพัฒนาระบบฐานข้อมูลการบาดเจ็บหรือเสียชีวิตเพื่อบริหารจัดการความปลอดภัยทางถนน</t>
  </si>
  <si>
    <t>กิจกรรมที่ 3 จัดทำทำเนียบผู้ประสานงาน/ผู้เชี่ยวชาญทางด้านสาขาที่เกี่ยวข้องกับ โรคติดต่ออุบัติใหม่ ระดับเขตสุขภาพ</t>
  </si>
  <si>
    <t>กิจกรรมที่ 1 ประชุมเชิงปฏิบัติการเพื่อพัฒนาศักยภาพบุคลากรทางห้องปฏิบัติการและบุคลากรที่ตรวจวินิจฉัยเชื้อมาลาเรียภาคสนาม ในการตรวจวินิจฉัยเชื้อมาลาเรียด้วยกล้องจุลทรรศน์</t>
  </si>
  <si>
    <t>1 ครั้ง</t>
  </si>
  <si>
    <t>14 ครั้ง</t>
  </si>
  <si>
    <t>1.1.3.1</t>
  </si>
  <si>
    <t>0103</t>
  </si>
  <si>
    <t>0105</t>
  </si>
  <si>
    <t>0218
0219</t>
  </si>
  <si>
    <t>0219</t>
  </si>
  <si>
    <t>0218</t>
  </si>
  <si>
    <t>0205</t>
  </si>
  <si>
    <t xml:space="preserve"> 0219</t>
  </si>
  <si>
    <t xml:space="preserve"> 0217</t>
  </si>
  <si>
    <t>0217</t>
  </si>
  <si>
    <t>0220</t>
  </si>
  <si>
    <t xml:space="preserve"> 0220</t>
  </si>
  <si>
    <t>0222
0220</t>
  </si>
  <si>
    <t>0222</t>
  </si>
  <si>
    <t>0228
0230</t>
  </si>
  <si>
    <t>0228</t>
  </si>
  <si>
    <t>0230</t>
  </si>
  <si>
    <t>0227</t>
  </si>
  <si>
    <t xml:space="preserve"> 0301</t>
  </si>
  <si>
    <t>0301</t>
  </si>
  <si>
    <t>307 305</t>
  </si>
  <si>
    <t>304</t>
  </si>
  <si>
    <t>305</t>
  </si>
  <si>
    <t>0401</t>
  </si>
  <si>
    <t>0501</t>
  </si>
  <si>
    <t>0504</t>
  </si>
  <si>
    <t>0506</t>
  </si>
  <si>
    <t>0537</t>
  </si>
  <si>
    <t>0539</t>
  </si>
  <si>
    <t>0553</t>
  </si>
  <si>
    <t>0549</t>
  </si>
  <si>
    <t>0607 
0609</t>
  </si>
  <si>
    <t>0607</t>
  </si>
  <si>
    <t>0609</t>
  </si>
  <si>
    <t>0628</t>
  </si>
  <si>
    <t>0634</t>
  </si>
  <si>
    <t>0701</t>
  </si>
  <si>
    <t xml:space="preserve">0736
0737
</t>
  </si>
  <si>
    <t>0736</t>
  </si>
  <si>
    <t>0737</t>
  </si>
  <si>
    <t>0736, 0737</t>
  </si>
  <si>
    <t>0736  0737</t>
  </si>
  <si>
    <t>0735  0737</t>
  </si>
  <si>
    <t>0735</t>
  </si>
  <si>
    <t>0702</t>
  </si>
  <si>
    <t>0753</t>
  </si>
  <si>
    <t>0801</t>
  </si>
  <si>
    <t xml:space="preserve">     0801</t>
  </si>
  <si>
    <t xml:space="preserve">0806   </t>
  </si>
  <si>
    <t>0806</t>
  </si>
  <si>
    <t>0802</t>
  </si>
  <si>
    <t>0804</t>
  </si>
  <si>
    <t>0808</t>
  </si>
  <si>
    <t>0809</t>
  </si>
  <si>
    <t>0810</t>
  </si>
  <si>
    <t>0830</t>
  </si>
  <si>
    <t>0802
0804
0905</t>
  </si>
  <si>
    <t>0905</t>
  </si>
  <si>
    <t>0847</t>
  </si>
  <si>
    <t>0903</t>
  </si>
  <si>
    <t>0901</t>
  </si>
  <si>
    <t>0923</t>
  </si>
  <si>
    <t>0932</t>
  </si>
  <si>
    <t>0936</t>
  </si>
  <si>
    <t>0940
0942
0943</t>
  </si>
  <si>
    <t>0940</t>
  </si>
  <si>
    <t xml:space="preserve">0942
</t>
  </si>
  <si>
    <t>0943</t>
  </si>
  <si>
    <t>0605</t>
  </si>
  <si>
    <t>รหัสกิจกรรมย่อย</t>
  </si>
  <si>
    <t>โครงการย่อยที่ 2 พัฒนาคุณภพการบริหารจัดการภาครัฐ (PMQA)+B43</t>
  </si>
  <si>
    <t xml:space="preserve">กิจกรรมที่ 1 บูรณาการงานเฝ้าระวัง ป้องกัน ควบคุมโรคและภัยสุขภาพ เขตสุขภาพที่ 5
</t>
  </si>
  <si>
    <t>รหัสโครงการ</t>
  </si>
  <si>
    <t>จัดสรร งวดที่ 01</t>
  </si>
  <si>
    <t>21004 7000 22 P3014 666411200 1</t>
  </si>
  <si>
    <t>21004 7000 22 P3014 666411200 1_1</t>
  </si>
  <si>
    <t>21004 7000 22 P3014 666411200 1_2</t>
  </si>
  <si>
    <t>21004 7000 22 P3017 666411200 2</t>
  </si>
  <si>
    <t>21004 7000 22 P3017 666411200 2_1</t>
  </si>
  <si>
    <t>21004 7000 22 P3017 666411200 2_2</t>
  </si>
  <si>
    <t>21004 7000 22 P3017 666411200 2_3</t>
  </si>
  <si>
    <t>21004 7000 22 P3017 666411200 2_4</t>
  </si>
  <si>
    <t>21004 7000 22 P3017 666411200 2_5</t>
  </si>
  <si>
    <t>21004 7000 22 P3017 666411200 2_6</t>
  </si>
  <si>
    <t>21004 7000 22 P3017 666411200 2_7</t>
  </si>
  <si>
    <t>21004 7000 22 P3017 666411200 2_8</t>
  </si>
  <si>
    <t>21004 7000 22 P3018 666411200 3</t>
  </si>
  <si>
    <t>21004 7000 22 P3018 666411200 3_1</t>
  </si>
  <si>
    <t>21004 7000 22 P3019 666411200 4</t>
  </si>
  <si>
    <t>21004 7000 22 P3019 666411200 4_1</t>
  </si>
  <si>
    <t>21004 7000 22 P3019 666411200 4_2</t>
  </si>
  <si>
    <t>21004 7000 22 P3020 666411200 5</t>
  </si>
  <si>
    <t>21004 7000 22 P3020 666411200 5_1</t>
  </si>
  <si>
    <t>21004 7000 22 P3020 666411200 5_2</t>
  </si>
  <si>
    <t>21004 7000 22 P3020 666411200 5_3</t>
  </si>
  <si>
    <t>21004 7000 22 P3020 666411200 5_4</t>
  </si>
  <si>
    <t>21004 7000 22 P3020 666411200 5_5</t>
  </si>
  <si>
    <t>21004 7000 22 P3020 666411200 5_6</t>
  </si>
  <si>
    <t>21004 7000 22 P3020 666411200 5_7</t>
  </si>
  <si>
    <t>21004 7000 22 P3020 666411200 5_8</t>
  </si>
  <si>
    <t>21004 7000 22 P3020 666411200 5_9</t>
  </si>
  <si>
    <t>21004 7000 22 P3020 666411200 5_10</t>
  </si>
  <si>
    <t>21004 7000 22 P3020 666411200 5_11</t>
  </si>
  <si>
    <t>21004 7000 22 P3020 666411200 5_12</t>
  </si>
  <si>
    <t>21004 7000 22 P3020 666411200 5_13</t>
  </si>
  <si>
    <t>21004 7000 22 P3020 664444444 1_1</t>
  </si>
  <si>
    <t>21004 7000 22 P3021 666411200 6</t>
  </si>
  <si>
    <t>21004 7000 22 P3021 666411200 6_1</t>
  </si>
  <si>
    <t>21004 7000 22 P3021 666411200 6_2</t>
  </si>
  <si>
    <t>21004 7000 22 P3022 666411200 7</t>
  </si>
  <si>
    <t>21004 7000 22 P3022 666411200 7_1</t>
  </si>
  <si>
    <t>21004 7000 22 P2991 666411200 8</t>
  </si>
  <si>
    <t>21004 7000 22 P2991 666411200 8_1</t>
  </si>
  <si>
    <t>21004 7000 22 P2991 666411200 8_2</t>
  </si>
  <si>
    <t>21004 7000 22 P2991 666411200 8_3</t>
  </si>
  <si>
    <t>21004 7000 22 P2991 666411200 8_4</t>
  </si>
  <si>
    <t>21004 7000 22 P2991 664444444 2_1</t>
  </si>
  <si>
    <t>21004 7000 22 P2992 666411200 9</t>
  </si>
  <si>
    <t>21004 7000 22 P2992 666411200 9_1</t>
  </si>
  <si>
    <t>21004 7000 22 P2992 664444444 3_1</t>
  </si>
  <si>
    <t>21004 7000 22 P2993 666411200 10</t>
  </si>
  <si>
    <t>21004 7000 22 P2993 666411200 10_1</t>
  </si>
  <si>
    <t>21004 7000 22 P2993 666411200 10_2</t>
  </si>
  <si>
    <t>21004 7000 22 P2993 666411200 10_3</t>
  </si>
  <si>
    <t>21004 7000 22 P2993 664444444 4_1</t>
  </si>
  <si>
    <t>21004 7000 22 P3010 666411200 11</t>
  </si>
  <si>
    <t>21004 7000 22 P3010 666411200 11_1</t>
  </si>
  <si>
    <t>21004 7000 22 P3012 666411200 12</t>
  </si>
  <si>
    <t>21004 7000 22 P3012 666411200 12_1</t>
  </si>
  <si>
    <t>21004 7000 22 P3013 666411200 13</t>
  </si>
  <si>
    <t>21004 7000 22 P3013 666411200 13_1</t>
  </si>
  <si>
    <t>21004 7000 22 P3003 666411200 14</t>
  </si>
  <si>
    <t>21004 7000 22 P3003 666411200 14_1</t>
  </si>
  <si>
    <t>21004 7000 22 P3000 666411200 15</t>
  </si>
  <si>
    <t>21004 7000 22 P3000 666411200 15_1</t>
  </si>
  <si>
    <t>21004 7000 22 P3000 666411200 15_2</t>
  </si>
  <si>
    <t>21004 7000 22 P3000 666411200 15_3</t>
  </si>
  <si>
    <t>21004 7000 22 P3000 666411200 15_4</t>
  </si>
  <si>
    <t>21004 7000 22 P3000 666411200 15_5</t>
  </si>
  <si>
    <t>21004 7000 22 P3002 666411200 16</t>
  </si>
  <si>
    <t>21004 7000 22 P3002 666411200 16_1</t>
  </si>
  <si>
    <t>21004 7000 22 P3002 666411200 16_2</t>
  </si>
  <si>
    <t>21004 7000 22 P3004 666411200 17</t>
  </si>
  <si>
    <t>21004 7000 22 P3004 666411200 17_1</t>
  </si>
  <si>
    <t>21004 7000 22 P3004 666411200 17_2</t>
  </si>
  <si>
    <t>21004 7000 22 P3004 666411200 17_3</t>
  </si>
  <si>
    <t>21004 7000 22 P3004 666411200 17_4</t>
  </si>
  <si>
    <t>21004 7000 22 P3004 666411200 17_5</t>
  </si>
  <si>
    <t>21004 7000 22 P3004 666411200 17_6</t>
  </si>
  <si>
    <t>21004 7000 22 P3004 666411200 17_7</t>
  </si>
  <si>
    <t>21004 7000 22 P3004 666411200 17_8</t>
  </si>
  <si>
    <t>21004 7000 22 P3004 666411200 17_9</t>
  </si>
  <si>
    <t>21004 7000 22 P3004 666411200 17_10</t>
  </si>
  <si>
    <t>21004 7000 22 P3004 666411200 17_11</t>
  </si>
  <si>
    <t>21004 7000 22 P3004 666411200 17_12</t>
  </si>
  <si>
    <t>21004 7000 22 P3004 666411200 17_13</t>
  </si>
  <si>
    <t>21004 7000 22 P3004 666411200 17_14</t>
  </si>
  <si>
    <t>21004 7000 22 P3004 664444444 5_1</t>
  </si>
  <si>
    <t>21004 7000 22 P3008 666411200 18</t>
  </si>
  <si>
    <t>21004 7000 22 P3008 666411200 18_1</t>
  </si>
  <si>
    <t>21004 7000 22 P3008 666411200 18_2</t>
  </si>
  <si>
    <t>21004 7000 22 P3008 666411200 18_3</t>
  </si>
  <si>
    <t>21004 7000 22 P3007 666411200 19</t>
  </si>
  <si>
    <t>21004 7000 22 P3007 666411200 19_1</t>
  </si>
  <si>
    <t>21004 7000 22 P3007 666411200 19_2</t>
  </si>
  <si>
    <t>21004 7000 22 P3007 666411200 19_3</t>
  </si>
  <si>
    <t>21004 7000 22 P2994 666411200 20</t>
  </si>
  <si>
    <t>21004 7000 22 P2994 666411200 20_1</t>
  </si>
  <si>
    <t>21004 7000 22 P2994 666411200 20_2</t>
  </si>
  <si>
    <t>21004 7000 22 P2994 666411200 20_3</t>
  </si>
  <si>
    <t>21004 7000 22 P2995 666411200 21</t>
  </si>
  <si>
    <t>21004 7000 22 P2995 666411200 21_1</t>
  </si>
  <si>
    <t>21004 7000 22 P2996 666411200 22</t>
  </si>
  <si>
    <t>21004 7000 22 P2996 666411200 22_2</t>
  </si>
  <si>
    <t>21004 7000 22 P2997 666411200 23</t>
  </si>
  <si>
    <t>21004 7000 22 P2997 666411200 23_1</t>
  </si>
  <si>
    <t>21004 7000 22 P2997 666411200 23_2</t>
  </si>
  <si>
    <t>กิจกรรมหลัก</t>
  </si>
  <si>
    <t>ชื่อโครงการ/กิจกรรม</t>
  </si>
  <si>
    <t>21004 7000 22 P3020 66640000 4</t>
  </si>
  <si>
    <t>ค่าจ้างเหมาพนักงานสนับสนุนปฏิบัติการ</t>
  </si>
  <si>
    <t>2.กิจกรรมจ้างเหมาพนักงานสนับสนุนปฏิบัติการประจำสำนักงาน ศูนย์ควบคุมโรคติดต่อนำโดยแมลงที่ 5.2 จังหวัดเพชรบุรี</t>
  </si>
  <si>
    <t>3.กิจกรรมจ้างเหมาพนักงานสนับสนุนปฏิบัติการประจำสำนักงาน ศูนย์ควบคุมโรคติดต่อนำโดยแมลงที่ 5.3 จังหวัดประจวบคีรีขันธ์</t>
  </si>
  <si>
    <t>4.กิจกรรมจ้างเหมาพนักงานสนับสนุนปฏิบัติการประจำสำนักงาน ศูนย์ควบคุมโรคติดต่อนำโดยแมลงที่ 5.4 จังหวัดราชบุรี</t>
  </si>
  <si>
    <t>5.กิจกรรมจ้างเหมาพนักงานสนับสนุนปฏิบัติการควบคุมแมลง  ศูนย์ควบคุมโรคติดต่อนำโดยแมลงที่ 5.1 จังหวัดกาญจนบุรี</t>
  </si>
  <si>
    <t>6.กิจกรรมจ้างเหมาพนักงานสนับสนุนปฏิบัติการควบคุมแมลง  ศูนย์ควบคุมโรคติดต่อนำโดยแมลงที่ 5.2 จังหวัดเพชรบุรี</t>
  </si>
  <si>
    <t>7.กิจกรรมจ้างเหมาพนักงานสนับสนุนปฏิบัติการควบคุมแมลง ศูนย์ควบคุมโรคติดต่อนำโดยแมลงที่ 5.3 จังหวัดประจวบคีรีขันธ์</t>
  </si>
  <si>
    <t>8.กิจกรรมจ้างเหมาพนักงานสนับสนุนปฏิบัติการควบคุมแมลง ศูนย์ควบคุมโรคติดต่อนำโดยแมลงที่ 5.4 จังหวัดราชบุรี</t>
  </si>
  <si>
    <t>1.กิจกรรมจ้างเหมาพนักงานสนับสนุนปฏิบัติการประจำสำนักงาน ศูนย์ควบคุมโรคติดต่อ นำโดยแมลงที่ 5.1 จังหวัดกาญจนบุรี</t>
  </si>
  <si>
    <t xml:space="preserve">สรุปการจัดสรรงบประมาณ งบดำเนินงาน(โครงการ) ปีงบประมาณ พ.ศ. 2566 เงินประจำงวดที่ 01 </t>
  </si>
  <si>
    <t>0536</t>
  </si>
  <si>
    <t xml:space="preserve">สรุปการจัดสรรงบประมาณ งบดำเนินงาน(ภารกิจประจำ) ปีงบประมาณ พ.ศ. 2566 เงินประจำงวดที่ 01 </t>
  </si>
  <si>
    <t>หน่วยงาน สำนักงานป้องกันควบคุมโรคที่ 5 จังหวัดราชบุรี</t>
  </si>
  <si>
    <t xml:space="preserve"> หน่วยงาน สำนักงานป้องกันควบคุมโรคที่ 5 จังหวัดราชบุรี </t>
  </si>
  <si>
    <t xml:space="preserve">สรุปการจัดสรรงบประมาณ งบอุดหนุน ปีงบประมาณ พ.ศ. 2566 เงินประจำงวดที่ 01 </t>
  </si>
  <si>
    <t>กิจกรรมหลักที่ 3.1</t>
  </si>
  <si>
    <t>กิจกรรมหลักที่ 4.1</t>
  </si>
  <si>
    <t>เงินอุดหนุนทั่วไป</t>
  </si>
  <si>
    <t>21004 7000 22 P3022 666411400 1</t>
  </si>
  <si>
    <t>21004 7000 22 P3022 666411400 2</t>
  </si>
  <si>
    <t>เงินอุดหนุนเฉพาะกิจ</t>
  </si>
  <si>
    <t>21004 7000 22 P2993 666411400 3</t>
  </si>
  <si>
    <t>กิจกรรมหลักที่ 5.3</t>
  </si>
  <si>
    <t>1.เงินสงเคราะห์ผู้ป่วยโรคเรื้อน</t>
  </si>
  <si>
    <t>2.ค่าฌาปนกิจสงเคราะห์ผู้ป่วยโรคเรื้อน</t>
  </si>
  <si>
    <t>3.ค่าสังคมสงเคราะห์</t>
  </si>
  <si>
    <t>1.เงินอุดหนุนองค์กรเอกชนสาธารณประโยชน์ในการดำเนินการป้องกันและแก้ไขปัญหาเอดส์ (NGO)</t>
  </si>
  <si>
    <t>1.ค่าอาหารผู้ป่วยโรคเรื้อน</t>
  </si>
  <si>
    <t>รวมงบประมาณทั้งสิ้น</t>
  </si>
  <si>
    <t xml:space="preserve">ลำดับ
ที่ 
</t>
  </si>
  <si>
    <t xml:space="preserve">ชื่อโครงการใหญ่/
โครงการย่อย /กิจกรรม 
</t>
  </si>
  <si>
    <t xml:space="preserve">ผลผลิต
โครงการ
</t>
  </si>
  <si>
    <t>โครงการย่อยที่ 2 พัฒนาคุณภพการบริหารจัดการภาครัฐ (PMQA)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</si>
</sst>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(* #,##0.00_);_(* \(#,##0.00\);_(* &quot;-&quot;??_);_(@_)"/>
  </numFmts>
  <fonts count="22">
    <font>
      <sz val="11"/>
      <color theme="1"/>
      <name val="Calibri"/>
      <family val="2"/>
      <charset val="222"/>
      <scheme val="minor"/>
    </font>
    <font>
      <sz val="11"/>
      <color rgb="FF000000"/>
      <name val="Calibri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b/>
      <sz val="14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  <charset val="222"/>
    </font>
    <font>
      <sz val="14"/>
      <name val="TH SarabunPSK"/>
      <family val="2"/>
      <charset val="222"/>
    </font>
    <font>
      <b/>
      <sz val="14"/>
      <color theme="1"/>
      <name val="TH SarabunPSK"/>
      <family val="2"/>
    </font>
    <font>
      <b/>
      <u/>
      <sz val="14"/>
      <name val="TH SarabunPSK"/>
      <family val="2"/>
    </font>
    <font>
      <sz val="8"/>
      <name val="Calibri"/>
      <family val="2"/>
      <charset val="222"/>
      <scheme val="minor"/>
    </font>
    <font>
      <sz val="14"/>
      <name val="Calibri"/>
      <family val="2"/>
      <charset val="222"/>
      <scheme val="minor"/>
    </font>
    <font>
      <b/>
      <sz val="14"/>
      <name val="Calibri"/>
      <family val="2"/>
      <charset val="222"/>
      <scheme val="minor"/>
    </font>
    <font>
      <sz val="14"/>
      <color rgb="FFFF0000"/>
      <name val="TH SarabunPSK"/>
      <family val="2"/>
      <charset val="222"/>
    </font>
    <font>
      <sz val="14"/>
      <color rgb="FF000000"/>
      <name val="TH SarabunPSK"/>
      <family val="2"/>
      <charset val="222"/>
    </font>
    <font>
      <sz val="14"/>
      <name val="Cordia New"/>
      <family val="2"/>
    </font>
    <font>
      <b/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EEEE"/>
        <bgColor rgb="FF000000"/>
      </patternFill>
    </fill>
    <fill>
      <patternFill patternType="solid">
        <fgColor rgb="FFDDDDDD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/>
    <xf numFmtId="166" fontId="1" fillId="0" borderId="0" applyFont="0" applyFill="0" applyBorder="0" applyAlignment="0" applyProtection="0"/>
  </cellStyleXfs>
  <cellXfs count="586">
    <xf numFmtId="0" fontId="0" fillId="0" borderId="0" xfId="0"/>
    <xf numFmtId="0" fontId="9" fillId="0" borderId="0" xfId="2" applyFont="1"/>
    <xf numFmtId="0" fontId="9" fillId="0" borderId="0" xfId="2" applyFont="1" applyAlignment="1">
      <alignment horizontal="center"/>
    </xf>
    <xf numFmtId="0" fontId="8" fillId="2" borderId="7" xfId="2" applyFont="1" applyFill="1" applyBorder="1" applyAlignment="1">
      <alignment horizontal="center" vertical="top" wrapText="1"/>
    </xf>
    <xf numFmtId="0" fontId="8" fillId="3" borderId="7" xfId="2" applyFont="1" applyFill="1" applyBorder="1" applyAlignment="1">
      <alignment horizontal="center" vertical="top" wrapText="1"/>
    </xf>
    <xf numFmtId="0" fontId="8" fillId="3" borderId="8" xfId="2" applyFont="1" applyFill="1" applyBorder="1" applyAlignment="1">
      <alignment horizontal="center" vertical="top" wrapText="1"/>
    </xf>
    <xf numFmtId="0" fontId="8" fillId="4" borderId="8" xfId="2" applyFont="1" applyFill="1" applyBorder="1" applyAlignment="1">
      <alignment horizontal="center" vertical="top" wrapText="1"/>
    </xf>
    <xf numFmtId="0" fontId="8" fillId="5" borderId="8" xfId="2" applyFont="1" applyFill="1" applyBorder="1" applyAlignment="1">
      <alignment horizontal="center" vertical="top" wrapText="1"/>
    </xf>
    <xf numFmtId="0" fontId="8" fillId="6" borderId="2" xfId="2" applyFont="1" applyFill="1" applyBorder="1" applyAlignment="1">
      <alignment horizontal="center" vertical="center" wrapText="1"/>
    </xf>
    <xf numFmtId="0" fontId="8" fillId="6" borderId="2" xfId="2" applyFont="1" applyFill="1" applyBorder="1" applyAlignment="1">
      <alignment horizontal="right" vertical="center" wrapText="1"/>
    </xf>
    <xf numFmtId="0" fontId="8" fillId="7" borderId="2" xfId="2" applyFont="1" applyFill="1" applyBorder="1" applyAlignment="1">
      <alignment horizontal="left" vertical="top" wrapText="1"/>
    </xf>
    <xf numFmtId="0" fontId="8" fillId="7" borderId="2" xfId="2" applyFont="1" applyFill="1" applyBorder="1" applyAlignment="1">
      <alignment horizontal="right" vertical="top" wrapText="1"/>
    </xf>
    <xf numFmtId="0" fontId="8" fillId="7" borderId="2" xfId="2" applyFont="1" applyFill="1" applyBorder="1" applyAlignment="1">
      <alignment horizontal="center" vertical="top" wrapText="1"/>
    </xf>
    <xf numFmtId="0" fontId="8" fillId="6" borderId="2" xfId="2" applyFont="1" applyFill="1" applyBorder="1" applyAlignment="1">
      <alignment horizontal="left" vertical="center" wrapText="1"/>
    </xf>
    <xf numFmtId="164" fontId="9" fillId="0" borderId="2" xfId="4" applyNumberFormat="1" applyFont="1" applyBorder="1" applyAlignment="1">
      <alignment horizontal="left" vertical="top" wrapText="1"/>
    </xf>
    <xf numFmtId="164" fontId="9" fillId="0" borderId="2" xfId="4" applyNumberFormat="1" applyFont="1" applyBorder="1" applyAlignment="1">
      <alignment horizontal="center" vertical="top" wrapText="1"/>
    </xf>
    <xf numFmtId="0" fontId="8" fillId="6" borderId="1" xfId="2" applyFont="1" applyFill="1" applyBorder="1" applyAlignment="1">
      <alignment horizontal="right" vertical="center" wrapText="1"/>
    </xf>
    <xf numFmtId="3" fontId="9" fillId="0" borderId="2" xfId="2" applyNumberFormat="1" applyFont="1" applyBorder="1" applyAlignment="1">
      <alignment horizontal="right" vertical="top" wrapText="1"/>
    </xf>
    <xf numFmtId="0" fontId="9" fillId="0" borderId="2" xfId="2" applyFont="1" applyBorder="1" applyAlignment="1">
      <alignment vertical="top" wrapText="1"/>
    </xf>
    <xf numFmtId="164" fontId="9" fillId="0" borderId="2" xfId="4" applyNumberFormat="1" applyFont="1" applyBorder="1" applyAlignment="1">
      <alignment vertical="top" wrapText="1"/>
    </xf>
    <xf numFmtId="0" fontId="8" fillId="8" borderId="2" xfId="2" applyFont="1" applyFill="1" applyBorder="1" applyAlignment="1">
      <alignment horizontal="left" vertical="center" wrapText="1"/>
    </xf>
    <xf numFmtId="0" fontId="8" fillId="0" borderId="0" xfId="2" applyFont="1" applyAlignment="1">
      <alignment horizontal="right" vertical="top" wrapText="1"/>
    </xf>
    <xf numFmtId="164" fontId="9" fillId="0" borderId="2" xfId="4" applyNumberFormat="1" applyFont="1" applyFill="1" applyBorder="1" applyAlignment="1">
      <alignment horizontal="center" vertical="top" wrapText="1"/>
    </xf>
    <xf numFmtId="164" fontId="9" fillId="0" borderId="2" xfId="4" applyNumberFormat="1" applyFont="1" applyFill="1" applyBorder="1" applyAlignment="1">
      <alignment horizontal="left" vertical="top" wrapText="1"/>
    </xf>
    <xf numFmtId="164" fontId="9" fillId="0" borderId="2" xfId="4" applyNumberFormat="1" applyFont="1" applyFill="1" applyBorder="1" applyAlignment="1">
      <alignment horizontal="right" vertical="top" wrapText="1"/>
    </xf>
    <xf numFmtId="0" fontId="8" fillId="9" borderId="2" xfId="2" applyFont="1" applyFill="1" applyBorder="1" applyAlignment="1">
      <alignment horizontal="left" vertical="top" wrapText="1"/>
    </xf>
    <xf numFmtId="0" fontId="8" fillId="9" borderId="2" xfId="2" applyFont="1" applyFill="1" applyBorder="1" applyAlignment="1">
      <alignment horizontal="center" vertical="top" wrapText="1"/>
    </xf>
    <xf numFmtId="0" fontId="8" fillId="9" borderId="2" xfId="2" applyFont="1" applyFill="1" applyBorder="1" applyAlignment="1">
      <alignment horizontal="right" vertical="top" wrapText="1"/>
    </xf>
    <xf numFmtId="0" fontId="8" fillId="10" borderId="2" xfId="2" applyFont="1" applyFill="1" applyBorder="1" applyAlignment="1">
      <alignment horizontal="left" vertical="center" wrapText="1"/>
    </xf>
    <xf numFmtId="0" fontId="8" fillId="10" borderId="2" xfId="2" applyFont="1" applyFill="1" applyBorder="1" applyAlignment="1">
      <alignment horizontal="center" vertical="center" wrapText="1"/>
    </xf>
    <xf numFmtId="0" fontId="8" fillId="10" borderId="2" xfId="2" applyFont="1" applyFill="1" applyBorder="1" applyAlignment="1">
      <alignment horizontal="right" vertical="center" wrapText="1"/>
    </xf>
    <xf numFmtId="164" fontId="2" fillId="4" borderId="2" xfId="4" applyNumberFormat="1" applyFont="1" applyFill="1" applyBorder="1" applyAlignment="1">
      <alignment horizontal="right" vertical="top" wrapText="1"/>
    </xf>
    <xf numFmtId="3" fontId="7" fillId="0" borderId="2" xfId="4" applyNumberFormat="1" applyFont="1" applyBorder="1" applyAlignment="1">
      <alignment horizontal="right" vertical="top" wrapText="1"/>
    </xf>
    <xf numFmtId="3" fontId="7" fillId="0" borderId="2" xfId="2" applyNumberFormat="1" applyFont="1" applyBorder="1" applyAlignment="1">
      <alignment horizontal="right" vertical="top" wrapText="1"/>
    </xf>
    <xf numFmtId="164" fontId="8" fillId="0" borderId="2" xfId="2" applyNumberFormat="1" applyFont="1" applyBorder="1" applyAlignment="1">
      <alignment horizontal="right" vertical="top" wrapText="1"/>
    </xf>
    <xf numFmtId="164" fontId="9" fillId="0" borderId="2" xfId="4" applyNumberFormat="1" applyFont="1" applyBorder="1" applyAlignment="1">
      <alignment horizontal="right" vertical="top" wrapText="1"/>
    </xf>
    <xf numFmtId="0" fontId="8" fillId="0" borderId="0" xfId="2" applyFont="1"/>
    <xf numFmtId="0" fontId="3" fillId="4" borderId="0" xfId="2" applyFont="1" applyFill="1"/>
    <xf numFmtId="164" fontId="9" fillId="11" borderId="2" xfId="7" applyNumberFormat="1" applyFont="1" applyFill="1" applyBorder="1" applyAlignment="1">
      <alignment horizontal="center" vertical="top"/>
    </xf>
    <xf numFmtId="164" fontId="9" fillId="11" borderId="2" xfId="7" applyNumberFormat="1" applyFont="1" applyFill="1" applyBorder="1" applyAlignment="1">
      <alignment vertical="top"/>
    </xf>
    <xf numFmtId="0" fontId="9" fillId="9" borderId="0" xfId="2" applyFont="1" applyFill="1"/>
    <xf numFmtId="0" fontId="9" fillId="10" borderId="0" xfId="2" applyFont="1" applyFill="1"/>
    <xf numFmtId="0" fontId="8" fillId="0" borderId="0" xfId="3" applyFont="1"/>
    <xf numFmtId="0" fontId="9" fillId="0" borderId="0" xfId="3" applyFont="1"/>
    <xf numFmtId="3" fontId="7" fillId="0" borderId="2" xfId="2" applyNumberFormat="1" applyFont="1" applyBorder="1" applyAlignment="1">
      <alignment horizontal="center" vertical="center" wrapText="1"/>
    </xf>
    <xf numFmtId="0" fontId="7" fillId="0" borderId="0" xfId="2" applyFont="1"/>
    <xf numFmtId="164" fontId="7" fillId="0" borderId="2" xfId="4" applyNumberFormat="1" applyFont="1" applyBorder="1" applyAlignment="1">
      <alignment horizontal="center" vertical="top" wrapText="1"/>
    </xf>
    <xf numFmtId="0" fontId="7" fillId="0" borderId="2" xfId="2" applyFont="1" applyBorder="1" applyAlignment="1">
      <alignment horizontal="right" vertical="top"/>
    </xf>
    <xf numFmtId="0" fontId="7" fillId="0" borderId="2" xfId="2" applyFont="1" applyBorder="1" applyAlignment="1">
      <alignment horizontal="center" vertical="top"/>
    </xf>
    <xf numFmtId="49" fontId="9" fillId="0" borderId="2" xfId="2" quotePrefix="1" applyNumberFormat="1" applyFont="1" applyBorder="1" applyAlignment="1">
      <alignment horizontal="center" vertical="top" wrapText="1"/>
    </xf>
    <xf numFmtId="164" fontId="9" fillId="0" borderId="2" xfId="5" applyNumberFormat="1" applyFont="1" applyBorder="1" applyAlignment="1">
      <alignment horizontal="right" vertical="top" wrapText="1"/>
    </xf>
    <xf numFmtId="43" fontId="7" fillId="0" borderId="2" xfId="4" applyFont="1" applyFill="1" applyBorder="1" applyAlignment="1">
      <alignment horizontal="right" vertical="top" wrapText="1"/>
    </xf>
    <xf numFmtId="43" fontId="7" fillId="0" borderId="2" xfId="4" applyFont="1" applyFill="1" applyBorder="1" applyAlignment="1">
      <alignment horizontal="left" vertical="top" wrapText="1"/>
    </xf>
    <xf numFmtId="164" fontId="7" fillId="0" borderId="2" xfId="4" applyNumberFormat="1" applyFont="1" applyFill="1" applyBorder="1" applyAlignment="1">
      <alignment horizontal="left" vertical="top" wrapText="1"/>
    </xf>
    <xf numFmtId="164" fontId="8" fillId="10" borderId="2" xfId="2" applyNumberFormat="1" applyFont="1" applyFill="1" applyBorder="1" applyAlignment="1">
      <alignment horizontal="left" vertical="center" wrapText="1"/>
    </xf>
    <xf numFmtId="164" fontId="8" fillId="9" borderId="2" xfId="2" applyNumberFormat="1" applyFont="1" applyFill="1" applyBorder="1" applyAlignment="1">
      <alignment horizontal="left" vertical="top" wrapText="1"/>
    </xf>
    <xf numFmtId="164" fontId="8" fillId="6" borderId="2" xfId="2" applyNumberFormat="1" applyFont="1" applyFill="1" applyBorder="1" applyAlignment="1">
      <alignment horizontal="left" vertical="center" wrapText="1"/>
    </xf>
    <xf numFmtId="164" fontId="8" fillId="7" borderId="2" xfId="2" applyNumberFormat="1" applyFont="1" applyFill="1" applyBorder="1" applyAlignment="1">
      <alignment horizontal="left" vertical="top" wrapText="1"/>
    </xf>
    <xf numFmtId="164" fontId="8" fillId="6" borderId="2" xfId="2" applyNumberFormat="1" applyFont="1" applyFill="1" applyBorder="1" applyAlignment="1">
      <alignment horizontal="right" vertical="top" wrapText="1"/>
    </xf>
    <xf numFmtId="164" fontId="8" fillId="7" borderId="2" xfId="2" applyNumberFormat="1" applyFont="1" applyFill="1" applyBorder="1" applyAlignment="1">
      <alignment horizontal="right" vertical="top" wrapText="1"/>
    </xf>
    <xf numFmtId="164" fontId="8" fillId="6" borderId="2" xfId="2" applyNumberFormat="1" applyFont="1" applyFill="1" applyBorder="1" applyAlignment="1">
      <alignment horizontal="center" vertical="center" wrapText="1"/>
    </xf>
    <xf numFmtId="0" fontId="8" fillId="4" borderId="0" xfId="2" applyFont="1" applyFill="1"/>
    <xf numFmtId="0" fontId="8" fillId="4" borderId="2" xfId="2" applyFont="1" applyFill="1" applyBorder="1"/>
    <xf numFmtId="164" fontId="9" fillId="0" borderId="0" xfId="2" applyNumberFormat="1" applyFont="1"/>
    <xf numFmtId="0" fontId="8" fillId="4" borderId="2" xfId="2" applyFont="1" applyFill="1" applyBorder="1" applyAlignment="1">
      <alignment vertical="top" wrapText="1"/>
    </xf>
    <xf numFmtId="164" fontId="8" fillId="4" borderId="2" xfId="2" applyNumberFormat="1" applyFont="1" applyFill="1" applyBorder="1" applyAlignment="1">
      <alignment vertical="top" wrapText="1"/>
    </xf>
    <xf numFmtId="0" fontId="9" fillId="4" borderId="0" xfId="2" applyFont="1" applyFill="1"/>
    <xf numFmtId="164" fontId="8" fillId="4" borderId="2" xfId="4" applyNumberFormat="1" applyFont="1" applyFill="1" applyBorder="1" applyAlignment="1">
      <alignment horizontal="right" vertical="top" wrapText="1"/>
    </xf>
    <xf numFmtId="164" fontId="4" fillId="4" borderId="2" xfId="4" applyNumberFormat="1" applyFont="1" applyFill="1" applyBorder="1" applyAlignment="1">
      <alignment horizontal="right" vertical="top" wrapText="1"/>
    </xf>
    <xf numFmtId="164" fontId="4" fillId="4" borderId="2" xfId="4" applyNumberFormat="1" applyFont="1" applyFill="1" applyBorder="1" applyAlignment="1">
      <alignment horizontal="left" vertical="top" wrapText="1"/>
    </xf>
    <xf numFmtId="0" fontId="9" fillId="4" borderId="2" xfId="2" applyFont="1" applyFill="1" applyBorder="1" applyAlignment="1">
      <alignment horizontal="left" vertical="top" wrapText="1"/>
    </xf>
    <xf numFmtId="164" fontId="8" fillId="6" borderId="2" xfId="2" applyNumberFormat="1" applyFont="1" applyFill="1" applyBorder="1" applyAlignment="1">
      <alignment horizontal="right" vertical="center" wrapText="1"/>
    </xf>
    <xf numFmtId="164" fontId="8" fillId="10" borderId="2" xfId="2" applyNumberFormat="1" applyFont="1" applyFill="1" applyBorder="1" applyAlignment="1">
      <alignment horizontal="right" vertical="center" wrapText="1"/>
    </xf>
    <xf numFmtId="0" fontId="4" fillId="6" borderId="2" xfId="2" applyFont="1" applyFill="1" applyBorder="1" applyAlignment="1">
      <alignment horizontal="center" vertical="center" wrapText="1"/>
    </xf>
    <xf numFmtId="0" fontId="9" fillId="0" borderId="2" xfId="4" applyNumberFormat="1" applyFont="1" applyBorder="1" applyAlignment="1">
      <alignment horizontal="center" vertical="top" wrapText="1"/>
    </xf>
    <xf numFmtId="0" fontId="7" fillId="0" borderId="2" xfId="2" applyFont="1" applyBorder="1" applyAlignment="1">
      <alignment horizontal="center" vertical="top" wrapText="1"/>
    </xf>
    <xf numFmtId="0" fontId="2" fillId="4" borderId="2" xfId="2" applyFont="1" applyFill="1" applyBorder="1" applyAlignment="1">
      <alignment horizontal="center" vertical="top" wrapText="1"/>
    </xf>
    <xf numFmtId="0" fontId="9" fillId="0" borderId="2" xfId="2" applyFont="1" applyBorder="1" applyAlignment="1">
      <alignment horizontal="left" vertical="top" wrapText="1"/>
    </xf>
    <xf numFmtId="164" fontId="7" fillId="0" borderId="2" xfId="4" applyNumberFormat="1" applyFont="1" applyBorder="1" applyAlignment="1">
      <alignment horizontal="right" vertical="top" wrapText="1"/>
    </xf>
    <xf numFmtId="0" fontId="7" fillId="0" borderId="2" xfId="2" applyFont="1" applyBorder="1" applyAlignment="1">
      <alignment horizontal="right" vertical="top" wrapText="1"/>
    </xf>
    <xf numFmtId="0" fontId="7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top" wrapText="1"/>
    </xf>
    <xf numFmtId="0" fontId="8" fillId="0" borderId="2" xfId="2" applyFont="1" applyBorder="1" applyAlignment="1">
      <alignment horizontal="right" vertical="top" wrapText="1"/>
    </xf>
    <xf numFmtId="0" fontId="8" fillId="0" borderId="2" xfId="2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top" wrapText="1"/>
    </xf>
    <xf numFmtId="0" fontId="9" fillId="0" borderId="2" xfId="2" applyFont="1" applyBorder="1" applyAlignment="1">
      <alignment horizontal="center" vertical="top" wrapText="1"/>
    </xf>
    <xf numFmtId="0" fontId="9" fillId="0" borderId="2" xfId="2" applyFont="1" applyBorder="1" applyAlignment="1">
      <alignment horizontal="right" vertical="top" wrapText="1"/>
    </xf>
    <xf numFmtId="0" fontId="8" fillId="4" borderId="2" xfId="2" applyFont="1" applyFill="1" applyBorder="1" applyAlignment="1">
      <alignment horizontal="right" vertical="top" wrapText="1"/>
    </xf>
    <xf numFmtId="0" fontId="7" fillId="0" borderId="2" xfId="2" applyFont="1" applyBorder="1" applyAlignment="1">
      <alignment horizontal="left" vertical="top" wrapText="1"/>
    </xf>
    <xf numFmtId="0" fontId="8" fillId="4" borderId="2" xfId="2" applyFont="1" applyFill="1" applyBorder="1" applyAlignment="1">
      <alignment horizontal="center" vertical="top" wrapText="1"/>
    </xf>
    <xf numFmtId="164" fontId="8" fillId="4" borderId="2" xfId="2" applyNumberFormat="1" applyFont="1" applyFill="1" applyBorder="1" applyAlignment="1">
      <alignment horizontal="right" vertical="top" wrapText="1"/>
    </xf>
    <xf numFmtId="164" fontId="8" fillId="0" borderId="2" xfId="4" applyNumberFormat="1" applyFont="1" applyBorder="1" applyAlignment="1">
      <alignment horizontal="right" vertical="top" wrapText="1"/>
    </xf>
    <xf numFmtId="0" fontId="9" fillId="0" borderId="2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164" fontId="7" fillId="0" borderId="2" xfId="4" applyNumberFormat="1" applyFont="1" applyFill="1" applyBorder="1" applyAlignment="1">
      <alignment horizontal="right" vertical="top" wrapText="1"/>
    </xf>
    <xf numFmtId="164" fontId="7" fillId="0" borderId="0" xfId="4" applyNumberFormat="1" applyFont="1" applyFill="1" applyAlignment="1">
      <alignment horizontal="center" vertical="top"/>
    </xf>
    <xf numFmtId="0" fontId="9" fillId="0" borderId="0" xfId="2" applyFont="1" applyAlignment="1">
      <alignment vertical="top"/>
    </xf>
    <xf numFmtId="43" fontId="9" fillId="0" borderId="0" xfId="4" applyFont="1" applyAlignment="1">
      <alignment vertical="top"/>
    </xf>
    <xf numFmtId="0" fontId="4" fillId="4" borderId="2" xfId="2" applyFont="1" applyFill="1" applyBorder="1" applyAlignment="1">
      <alignment horizontal="center" vertical="top" wrapText="1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7" fillId="0" borderId="0" xfId="2" applyFont="1" applyAlignment="1">
      <alignment horizontal="center"/>
    </xf>
    <xf numFmtId="0" fontId="4" fillId="7" borderId="2" xfId="2" applyFont="1" applyFill="1" applyBorder="1" applyAlignment="1">
      <alignment horizontal="center" vertical="top" wrapText="1"/>
    </xf>
    <xf numFmtId="0" fontId="4" fillId="9" borderId="2" xfId="2" applyFont="1" applyFill="1" applyBorder="1" applyAlignment="1">
      <alignment horizontal="center" vertical="top" wrapText="1"/>
    </xf>
    <xf numFmtId="0" fontId="4" fillId="10" borderId="2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4" fillId="4" borderId="2" xfId="2" applyFont="1" applyFill="1" applyBorder="1" applyAlignment="1">
      <alignment horizontal="right" vertical="top" wrapText="1"/>
    </xf>
    <xf numFmtId="0" fontId="7" fillId="4" borderId="0" xfId="2" applyFont="1" applyFill="1"/>
    <xf numFmtId="164" fontId="4" fillId="4" borderId="2" xfId="4" applyNumberFormat="1" applyFont="1" applyFill="1" applyBorder="1" applyAlignment="1">
      <alignment horizontal="center" vertical="top" wrapText="1"/>
    </xf>
    <xf numFmtId="0" fontId="4" fillId="4" borderId="0" xfId="2" applyFont="1" applyFill="1"/>
    <xf numFmtId="164" fontId="4" fillId="4" borderId="2" xfId="2" applyNumberFormat="1" applyFont="1" applyFill="1" applyBorder="1" applyAlignment="1">
      <alignment horizontal="right" vertical="top" wrapText="1"/>
    </xf>
    <xf numFmtId="43" fontId="4" fillId="4" borderId="2" xfId="2" applyNumberFormat="1" applyFont="1" applyFill="1" applyBorder="1" applyAlignment="1">
      <alignment horizontal="right" vertical="top" wrapText="1"/>
    </xf>
    <xf numFmtId="3" fontId="4" fillId="4" borderId="2" xfId="2" applyNumberFormat="1" applyFont="1" applyFill="1" applyBorder="1" applyAlignment="1">
      <alignment horizontal="right" vertical="top" wrapText="1"/>
    </xf>
    <xf numFmtId="0" fontId="4" fillId="0" borderId="0" xfId="3" applyFont="1" applyAlignment="1">
      <alignment horizontal="center"/>
    </xf>
    <xf numFmtId="3" fontId="8" fillId="0" borderId="2" xfId="2" applyNumberFormat="1" applyFont="1" applyBorder="1" applyAlignment="1">
      <alignment horizontal="right" vertical="top" wrapText="1"/>
    </xf>
    <xf numFmtId="164" fontId="9" fillId="0" borderId="0" xfId="2" applyNumberFormat="1" applyFont="1" applyAlignment="1">
      <alignment horizontal="center"/>
    </xf>
    <xf numFmtId="0" fontId="9" fillId="0" borderId="2" xfId="2" applyFont="1" applyBorder="1"/>
    <xf numFmtId="1" fontId="7" fillId="0" borderId="2" xfId="9" applyNumberFormat="1" applyFont="1" applyFill="1" applyBorder="1" applyAlignment="1">
      <alignment horizontal="center" vertical="top"/>
    </xf>
    <xf numFmtId="1" fontId="7" fillId="0" borderId="2" xfId="9" applyNumberFormat="1" applyFont="1" applyFill="1" applyBorder="1" applyAlignment="1">
      <alignment vertical="top"/>
    </xf>
    <xf numFmtId="0" fontId="7" fillId="0" borderId="1" xfId="2" applyFont="1" applyBorder="1" applyAlignment="1">
      <alignment horizontal="center" vertical="top" wrapText="1"/>
    </xf>
    <xf numFmtId="164" fontId="7" fillId="0" borderId="2" xfId="2" applyNumberFormat="1" applyFont="1" applyBorder="1" applyAlignment="1">
      <alignment horizontal="right" vertical="top" wrapText="1"/>
    </xf>
    <xf numFmtId="0" fontId="9" fillId="0" borderId="9" xfId="2" applyFont="1" applyBorder="1" applyAlignment="1">
      <alignment horizontal="center" vertical="top" wrapText="1"/>
    </xf>
    <xf numFmtId="0" fontId="7" fillId="11" borderId="2" xfId="2" applyFont="1" applyFill="1" applyBorder="1" applyAlignment="1">
      <alignment horizontal="center" vertical="top" wrapText="1"/>
    </xf>
    <xf numFmtId="0" fontId="7" fillId="4" borderId="2" xfId="2" applyFont="1" applyFill="1" applyBorder="1" applyAlignment="1">
      <alignment horizontal="center" vertical="top" wrapText="1"/>
    </xf>
    <xf numFmtId="0" fontId="4" fillId="4" borderId="2" xfId="2" applyFont="1" applyFill="1" applyBorder="1" applyAlignment="1">
      <alignment horizontal="center" vertical="center" wrapText="1"/>
    </xf>
    <xf numFmtId="164" fontId="9" fillId="0" borderId="2" xfId="2" applyNumberFormat="1" applyFont="1" applyBorder="1" applyAlignment="1">
      <alignment horizontal="right" vertical="top" wrapText="1"/>
    </xf>
    <xf numFmtId="164" fontId="4" fillId="0" borderId="2" xfId="2" applyNumberFormat="1" applyFont="1" applyBorder="1" applyAlignment="1">
      <alignment horizontal="right" vertical="top" wrapText="1"/>
    </xf>
    <xf numFmtId="0" fontId="4" fillId="0" borderId="2" xfId="2" applyFont="1" applyBorder="1" applyAlignment="1">
      <alignment horizontal="right" vertical="top" wrapText="1"/>
    </xf>
    <xf numFmtId="164" fontId="7" fillId="0" borderId="2" xfId="4" applyNumberFormat="1" applyFont="1" applyBorder="1" applyAlignment="1">
      <alignment horizontal="left" vertical="top" wrapText="1"/>
    </xf>
    <xf numFmtId="3" fontId="7" fillId="0" borderId="2" xfId="2" applyNumberFormat="1" applyFont="1" applyBorder="1" applyAlignment="1">
      <alignment horizontal="center" vertical="top" wrapText="1"/>
    </xf>
    <xf numFmtId="164" fontId="7" fillId="0" borderId="2" xfId="4" applyNumberFormat="1" applyFont="1" applyFill="1" applyBorder="1" applyAlignment="1">
      <alignment horizontal="center" vertical="top" wrapText="1"/>
    </xf>
    <xf numFmtId="164" fontId="4" fillId="4" borderId="2" xfId="2" applyNumberFormat="1" applyFont="1" applyFill="1" applyBorder="1" applyAlignment="1">
      <alignment horizontal="center" vertical="top" wrapText="1"/>
    </xf>
    <xf numFmtId="3" fontId="9" fillId="0" borderId="2" xfId="2" applyNumberFormat="1" applyFont="1" applyBorder="1" applyAlignment="1">
      <alignment horizontal="center" vertical="top" wrapText="1"/>
    </xf>
    <xf numFmtId="3" fontId="9" fillId="0" borderId="2" xfId="2" applyNumberFormat="1" applyFont="1" applyBorder="1" applyAlignment="1">
      <alignment horizontal="left" vertical="top" wrapText="1"/>
    </xf>
    <xf numFmtId="164" fontId="7" fillId="0" borderId="2" xfId="2" applyNumberFormat="1" applyFont="1" applyBorder="1" applyAlignment="1">
      <alignment horizontal="center" vertical="top" wrapText="1"/>
    </xf>
    <xf numFmtId="3" fontId="7" fillId="0" borderId="2" xfId="4" applyNumberFormat="1" applyFont="1" applyBorder="1" applyAlignment="1">
      <alignment horizontal="center" vertical="top" wrapText="1"/>
    </xf>
    <xf numFmtId="0" fontId="4" fillId="0" borderId="2" xfId="2" applyFont="1" applyBorder="1" applyAlignment="1">
      <alignment horizontal="left" vertical="top" wrapText="1"/>
    </xf>
    <xf numFmtId="0" fontId="7" fillId="11" borderId="2" xfId="2" applyFont="1" applyFill="1" applyBorder="1" applyAlignment="1">
      <alignment horizontal="left" vertical="top" wrapText="1"/>
    </xf>
    <xf numFmtId="0" fontId="7" fillId="11" borderId="2" xfId="2" applyFont="1" applyFill="1" applyBorder="1" applyAlignment="1">
      <alignment horizontal="right" vertical="top" wrapText="1"/>
    </xf>
    <xf numFmtId="3" fontId="7" fillId="11" borderId="2" xfId="2" applyNumberFormat="1" applyFont="1" applyFill="1" applyBorder="1" applyAlignment="1">
      <alignment horizontal="center" vertical="top" wrapText="1"/>
    </xf>
    <xf numFmtId="3" fontId="9" fillId="0" borderId="2" xfId="2" applyNumberFormat="1" applyFont="1" applyBorder="1" applyAlignment="1">
      <alignment horizontal="center" vertical="top"/>
    </xf>
    <xf numFmtId="164" fontId="4" fillId="4" borderId="2" xfId="2" applyNumberFormat="1" applyFont="1" applyFill="1" applyBorder="1" applyAlignment="1">
      <alignment horizontal="right" vertical="center" wrapText="1"/>
    </xf>
    <xf numFmtId="0" fontId="7" fillId="0" borderId="2" xfId="2" applyFont="1" applyBorder="1" applyAlignment="1">
      <alignment vertical="top" wrapText="1"/>
    </xf>
    <xf numFmtId="0" fontId="4" fillId="7" borderId="2" xfId="2" applyFont="1" applyFill="1" applyBorder="1" applyAlignment="1">
      <alignment horizontal="left" vertical="top" wrapText="1"/>
    </xf>
    <xf numFmtId="0" fontId="4" fillId="7" borderId="2" xfId="2" applyFont="1" applyFill="1" applyBorder="1" applyAlignment="1">
      <alignment horizontal="right" vertical="top" wrapText="1"/>
    </xf>
    <xf numFmtId="164" fontId="4" fillId="7" borderId="2" xfId="2" applyNumberFormat="1" applyFont="1" applyFill="1" applyBorder="1" applyAlignment="1">
      <alignment horizontal="left" vertical="top" wrapText="1"/>
    </xf>
    <xf numFmtId="0" fontId="4" fillId="6" borderId="2" xfId="2" applyFont="1" applyFill="1" applyBorder="1" applyAlignment="1">
      <alignment horizontal="left" vertical="center" wrapText="1"/>
    </xf>
    <xf numFmtId="0" fontId="4" fillId="6" borderId="2" xfId="2" applyFont="1" applyFill="1" applyBorder="1" applyAlignment="1">
      <alignment horizontal="right" vertical="center" wrapText="1"/>
    </xf>
    <xf numFmtId="164" fontId="4" fillId="6" borderId="2" xfId="2" applyNumberFormat="1" applyFont="1" applyFill="1" applyBorder="1" applyAlignment="1">
      <alignment horizontal="left" vertical="center" wrapText="1"/>
    </xf>
    <xf numFmtId="164" fontId="4" fillId="0" borderId="2" xfId="4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 wrapText="1"/>
    </xf>
    <xf numFmtId="3" fontId="7" fillId="0" borderId="2" xfId="2" applyNumberFormat="1" applyFont="1" applyBorder="1" applyAlignment="1">
      <alignment horizontal="left" vertical="top" wrapText="1"/>
    </xf>
    <xf numFmtId="164" fontId="4" fillId="0" borderId="2" xfId="2" applyNumberFormat="1" applyFont="1" applyBorder="1" applyAlignment="1">
      <alignment horizontal="center" vertical="top" wrapText="1"/>
    </xf>
    <xf numFmtId="164" fontId="7" fillId="0" borderId="2" xfId="2" applyNumberFormat="1" applyFont="1" applyBorder="1" applyAlignment="1">
      <alignment horizontal="left" vertical="top" wrapText="1"/>
    </xf>
    <xf numFmtId="164" fontId="7" fillId="0" borderId="2" xfId="4" applyNumberFormat="1" applyFont="1" applyFill="1" applyBorder="1" applyAlignment="1">
      <alignment vertical="top"/>
    </xf>
    <xf numFmtId="43" fontId="7" fillId="0" borderId="2" xfId="4" applyFont="1" applyFill="1" applyBorder="1" applyAlignment="1">
      <alignment vertical="top"/>
    </xf>
    <xf numFmtId="3" fontId="7" fillId="0" borderId="2" xfId="2" applyNumberFormat="1" applyFont="1" applyBorder="1" applyAlignment="1">
      <alignment horizontal="right" wrapText="1"/>
    </xf>
    <xf numFmtId="0" fontId="7" fillId="0" borderId="2" xfId="2" applyFont="1" applyBorder="1" applyAlignment="1">
      <alignment horizontal="left" wrapText="1"/>
    </xf>
    <xf numFmtId="43" fontId="7" fillId="0" borderId="2" xfId="4" applyFont="1" applyBorder="1" applyAlignment="1">
      <alignment horizontal="right" vertical="top" wrapText="1"/>
    </xf>
    <xf numFmtId="43" fontId="9" fillId="0" borderId="2" xfId="4" applyFont="1" applyBorder="1" applyAlignment="1">
      <alignment horizontal="right" vertical="top" wrapText="1"/>
    </xf>
    <xf numFmtId="1" fontId="7" fillId="0" borderId="2" xfId="2" applyNumberFormat="1" applyFont="1" applyBorder="1" applyAlignment="1">
      <alignment horizontal="center" vertical="top" wrapText="1"/>
    </xf>
    <xf numFmtId="3" fontId="7" fillId="0" borderId="2" xfId="2" applyNumberFormat="1" applyFont="1" applyBorder="1" applyAlignment="1">
      <alignment vertical="top" wrapText="1"/>
    </xf>
    <xf numFmtId="0" fontId="4" fillId="4" borderId="2" xfId="2" applyFont="1" applyFill="1" applyBorder="1" applyAlignment="1">
      <alignment vertical="top" wrapText="1"/>
    </xf>
    <xf numFmtId="3" fontId="9" fillId="0" borderId="2" xfId="2" applyNumberFormat="1" applyFont="1" applyBorder="1" applyAlignment="1">
      <alignment vertical="top" wrapText="1"/>
    </xf>
    <xf numFmtId="164" fontId="4" fillId="0" borderId="2" xfId="2" applyNumberFormat="1" applyFont="1" applyBorder="1" applyAlignment="1">
      <alignment horizontal="left" vertical="top" wrapText="1"/>
    </xf>
    <xf numFmtId="164" fontId="7" fillId="0" borderId="0" xfId="2" applyNumberFormat="1" applyFont="1"/>
    <xf numFmtId="3" fontId="4" fillId="4" borderId="2" xfId="2" applyNumberFormat="1" applyFont="1" applyFill="1" applyBorder="1" applyAlignment="1">
      <alignment horizontal="center" vertical="top" wrapText="1"/>
    </xf>
    <xf numFmtId="164" fontId="9" fillId="0" borderId="2" xfId="2" applyNumberFormat="1" applyFont="1" applyBorder="1" applyAlignment="1">
      <alignment horizontal="left" vertical="top" wrapText="1"/>
    </xf>
    <xf numFmtId="164" fontId="4" fillId="4" borderId="2" xfId="2" applyNumberFormat="1" applyFont="1" applyFill="1" applyBorder="1" applyAlignment="1">
      <alignment vertical="top"/>
    </xf>
    <xf numFmtId="164" fontId="7" fillId="0" borderId="2" xfId="2" applyNumberFormat="1" applyFont="1" applyBorder="1" applyAlignment="1">
      <alignment horizontal="center" vertical="top"/>
    </xf>
    <xf numFmtId="164" fontId="7" fillId="0" borderId="1" xfId="2" applyNumberFormat="1" applyFont="1" applyBorder="1" applyAlignment="1">
      <alignment vertical="center" wrapText="1"/>
    </xf>
    <xf numFmtId="0" fontId="7" fillId="0" borderId="10" xfId="2" applyFont="1" applyBorder="1"/>
    <xf numFmtId="164" fontId="7" fillId="0" borderId="6" xfId="2" applyNumberFormat="1" applyFont="1" applyBorder="1" applyAlignment="1">
      <alignment horizontal="right" vertical="top" wrapText="1"/>
    </xf>
    <xf numFmtId="164" fontId="7" fillId="0" borderId="6" xfId="2" applyNumberFormat="1" applyFont="1" applyBorder="1" applyAlignment="1">
      <alignment horizontal="left" vertical="top" wrapText="1"/>
    </xf>
    <xf numFmtId="164" fontId="7" fillId="4" borderId="2" xfId="2" applyNumberFormat="1" applyFont="1" applyFill="1" applyBorder="1" applyAlignment="1">
      <alignment horizontal="right" vertical="top" wrapText="1"/>
    </xf>
    <xf numFmtId="0" fontId="7" fillId="4" borderId="1" xfId="2" applyFont="1" applyFill="1" applyBorder="1" applyAlignment="1">
      <alignment horizontal="center" vertical="top" wrapText="1"/>
    </xf>
    <xf numFmtId="164" fontId="7" fillId="0" borderId="2" xfId="2" applyNumberFormat="1" applyFont="1" applyBorder="1" applyAlignment="1">
      <alignment horizontal="center" vertical="center" wrapText="1"/>
    </xf>
    <xf numFmtId="164" fontId="13" fillId="0" borderId="2" xfId="0" applyNumberFormat="1" applyFont="1" applyBorder="1"/>
    <xf numFmtId="0" fontId="13" fillId="0" borderId="0" xfId="0" applyFont="1"/>
    <xf numFmtId="0" fontId="14" fillId="4" borderId="0" xfId="0" applyFont="1" applyFill="1"/>
    <xf numFmtId="0" fontId="9" fillId="0" borderId="8" xfId="0" applyFont="1" applyBorder="1"/>
    <xf numFmtId="164" fontId="9" fillId="0" borderId="2" xfId="2" applyNumberFormat="1" applyFont="1" applyBorder="1" applyAlignment="1">
      <alignment vertical="top" wrapText="1"/>
    </xf>
    <xf numFmtId="0" fontId="13" fillId="0" borderId="2" xfId="0" applyFont="1" applyBorder="1"/>
    <xf numFmtId="165" fontId="7" fillId="0" borderId="2" xfId="4" applyNumberFormat="1" applyFont="1" applyBorder="1" applyAlignment="1">
      <alignment horizontal="center" vertical="top" wrapText="1"/>
    </xf>
    <xf numFmtId="0" fontId="9" fillId="0" borderId="0" xfId="2" applyFont="1" applyAlignment="1">
      <alignment horizontal="right"/>
    </xf>
    <xf numFmtId="0" fontId="8" fillId="0" borderId="0" xfId="2" applyFont="1" applyAlignment="1">
      <alignment horizontal="right" vertical="center" wrapText="1"/>
    </xf>
    <xf numFmtId="0" fontId="2" fillId="4" borderId="1" xfId="2" applyFont="1" applyFill="1" applyBorder="1" applyAlignment="1">
      <alignment horizontal="center" vertical="top" wrapText="1"/>
    </xf>
    <xf numFmtId="0" fontId="2" fillId="4" borderId="9" xfId="2" applyFont="1" applyFill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top" wrapText="1"/>
    </xf>
    <xf numFmtId="164" fontId="3" fillId="0" borderId="2" xfId="4" applyNumberFormat="1" applyFont="1" applyFill="1" applyBorder="1" applyAlignment="1">
      <alignment horizontal="right" vertical="top" wrapText="1"/>
    </xf>
    <xf numFmtId="164" fontId="3" fillId="0" borderId="2" xfId="4" applyNumberFormat="1" applyFont="1" applyFill="1" applyBorder="1" applyAlignment="1">
      <alignment horizontal="center" vertical="top" wrapText="1"/>
    </xf>
    <xf numFmtId="164" fontId="3" fillId="0" borderId="2" xfId="4" applyNumberFormat="1" applyFont="1" applyFill="1" applyBorder="1" applyAlignment="1">
      <alignment horizontal="left" vertical="top" wrapText="1"/>
    </xf>
    <xf numFmtId="0" fontId="3" fillId="0" borderId="0" xfId="2" applyFont="1"/>
    <xf numFmtId="0" fontId="3" fillId="0" borderId="1" xfId="2" applyFont="1" applyBorder="1" applyAlignment="1">
      <alignment horizontal="center" vertical="top" wrapText="1"/>
    </xf>
    <xf numFmtId="0" fontId="3" fillId="0" borderId="9" xfId="2" applyFont="1" applyBorder="1" applyAlignment="1">
      <alignment horizontal="center" vertical="top" wrapText="1"/>
    </xf>
    <xf numFmtId="164" fontId="7" fillId="0" borderId="2" xfId="8" applyNumberFormat="1" applyFont="1" applyFill="1" applyBorder="1" applyAlignment="1">
      <alignment horizontal="right" vertical="top" wrapText="1"/>
    </xf>
    <xf numFmtId="164" fontId="7" fillId="0" borderId="2" xfId="8" applyNumberFormat="1" applyFont="1" applyFill="1" applyBorder="1" applyAlignment="1">
      <alignment horizontal="left" vertical="top" wrapText="1"/>
    </xf>
    <xf numFmtId="164" fontId="7" fillId="0" borderId="2" xfId="4" applyNumberFormat="1" applyFont="1" applyFill="1" applyBorder="1" applyAlignment="1">
      <alignment horizontal="center" vertical="center" wrapText="1"/>
    </xf>
    <xf numFmtId="164" fontId="7" fillId="0" borderId="2" xfId="4" applyNumberFormat="1" applyFont="1" applyFill="1" applyBorder="1" applyAlignment="1">
      <alignment vertical="top" wrapText="1"/>
    </xf>
    <xf numFmtId="164" fontId="9" fillId="0" borderId="2" xfId="4" applyNumberFormat="1" applyFont="1" applyFill="1" applyBorder="1" applyAlignment="1">
      <alignment horizontal="right" vertical="center" wrapText="1"/>
    </xf>
    <xf numFmtId="0" fontId="9" fillId="0" borderId="2" xfId="2" applyFont="1" applyBorder="1" applyAlignment="1">
      <alignment vertical="center" wrapText="1"/>
    </xf>
    <xf numFmtId="0" fontId="9" fillId="0" borderId="2" xfId="2" applyFont="1" applyBorder="1" applyAlignment="1">
      <alignment horizontal="right" vertical="center" wrapText="1"/>
    </xf>
    <xf numFmtId="164" fontId="9" fillId="0" borderId="2" xfId="5" applyNumberFormat="1" applyFont="1" applyFill="1" applyBorder="1" applyAlignment="1">
      <alignment horizontal="right" vertical="top" wrapText="1"/>
    </xf>
    <xf numFmtId="0" fontId="3" fillId="0" borderId="6" xfId="2" applyFont="1" applyBorder="1" applyAlignment="1">
      <alignment horizontal="center" vertical="top" wrapText="1"/>
    </xf>
    <xf numFmtId="0" fontId="2" fillId="7" borderId="2" xfId="2" applyFont="1" applyFill="1" applyBorder="1" applyAlignment="1">
      <alignment horizontal="right" vertical="top" wrapText="1"/>
    </xf>
    <xf numFmtId="0" fontId="2" fillId="6" borderId="2" xfId="2" applyFont="1" applyFill="1" applyBorder="1" applyAlignment="1">
      <alignment horizontal="right" vertical="center" wrapText="1"/>
    </xf>
    <xf numFmtId="0" fontId="8" fillId="0" borderId="1" xfId="2" applyFont="1" applyBorder="1"/>
    <xf numFmtId="0" fontId="8" fillId="0" borderId="9" xfId="2" applyFont="1" applyBorder="1"/>
    <xf numFmtId="0" fontId="7" fillId="0" borderId="0" xfId="2" applyFont="1" applyAlignment="1">
      <alignment horizontal="center" vertical="top" wrapText="1"/>
    </xf>
    <xf numFmtId="0" fontId="7" fillId="0" borderId="0" xfId="2" applyFont="1" applyAlignment="1">
      <alignment horizontal="left" vertical="top" wrapText="1"/>
    </xf>
    <xf numFmtId="0" fontId="7" fillId="0" borderId="0" xfId="2" applyFont="1" applyAlignment="1">
      <alignment horizontal="right" vertical="top" wrapText="1"/>
    </xf>
    <xf numFmtId="0" fontId="9" fillId="0" borderId="0" xfId="2" applyFont="1" applyAlignment="1">
      <alignment horizontal="center" vertical="top" wrapText="1"/>
    </xf>
    <xf numFmtId="0" fontId="4" fillId="3" borderId="2" xfId="2" applyFont="1" applyFill="1" applyBorder="1" applyAlignment="1">
      <alignment horizontal="center" vertical="top" wrapText="1"/>
    </xf>
    <xf numFmtId="0" fontId="4" fillId="3" borderId="2" xfId="2" applyFont="1" applyFill="1" applyBorder="1" applyAlignment="1">
      <alignment horizontal="right" vertical="top" wrapText="1"/>
    </xf>
    <xf numFmtId="164" fontId="4" fillId="3" borderId="2" xfId="2" applyNumberFormat="1" applyFont="1" applyFill="1" applyBorder="1" applyAlignment="1">
      <alignment horizontal="right" vertical="top" wrapText="1"/>
    </xf>
    <xf numFmtId="0" fontId="4" fillId="3" borderId="0" xfId="2" applyFont="1" applyFill="1"/>
    <xf numFmtId="164" fontId="4" fillId="3" borderId="2" xfId="4" applyNumberFormat="1" applyFont="1" applyFill="1" applyBorder="1" applyAlignment="1">
      <alignment horizontal="right" vertical="top" wrapText="1"/>
    </xf>
    <xf numFmtId="0" fontId="7" fillId="3" borderId="2" xfId="2" applyFont="1" applyFill="1" applyBorder="1" applyAlignment="1">
      <alignment horizontal="center" vertical="top" wrapText="1"/>
    </xf>
    <xf numFmtId="0" fontId="7" fillId="3" borderId="0" xfId="2" applyFont="1" applyFill="1"/>
    <xf numFmtId="164" fontId="4" fillId="3" borderId="2" xfId="2" applyNumberFormat="1" applyFont="1" applyFill="1" applyBorder="1" applyAlignment="1">
      <alignment horizontal="center" vertical="top" wrapText="1"/>
    </xf>
    <xf numFmtId="0" fontId="9" fillId="12" borderId="2" xfId="2" applyFont="1" applyFill="1" applyBorder="1" applyAlignment="1">
      <alignment horizontal="center" vertical="top" wrapText="1"/>
    </xf>
    <xf numFmtId="0" fontId="7" fillId="12" borderId="2" xfId="2" applyFont="1" applyFill="1" applyBorder="1" applyAlignment="1">
      <alignment horizontal="left" vertical="top" wrapText="1"/>
    </xf>
    <xf numFmtId="0" fontId="7" fillId="12" borderId="2" xfId="2" applyFont="1" applyFill="1" applyBorder="1" applyAlignment="1">
      <alignment horizontal="center" vertical="top" wrapText="1"/>
    </xf>
    <xf numFmtId="0" fontId="4" fillId="12" borderId="2" xfId="2" applyFont="1" applyFill="1" applyBorder="1" applyAlignment="1">
      <alignment horizontal="center" vertical="top" wrapText="1"/>
    </xf>
    <xf numFmtId="0" fontId="2" fillId="7" borderId="2" xfId="2" applyFont="1" applyFill="1" applyBorder="1" applyAlignment="1">
      <alignment horizontal="left" vertical="top" wrapText="1"/>
    </xf>
    <xf numFmtId="0" fontId="2" fillId="6" borderId="2" xfId="2" applyFont="1" applyFill="1" applyBorder="1" applyAlignment="1">
      <alignment horizontal="left" vertical="center" wrapText="1"/>
    </xf>
    <xf numFmtId="49" fontId="8" fillId="13" borderId="2" xfId="2" applyNumberFormat="1" applyFont="1" applyFill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top" wrapText="1"/>
    </xf>
    <xf numFmtId="0" fontId="4" fillId="4" borderId="1" xfId="2" applyFont="1" applyFill="1" applyBorder="1" applyAlignment="1">
      <alignment horizontal="center" vertical="top" wrapText="1"/>
    </xf>
    <xf numFmtId="0" fontId="4" fillId="4" borderId="9" xfId="2" applyFont="1" applyFill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top" wrapText="1"/>
    </xf>
    <xf numFmtId="0" fontId="9" fillId="0" borderId="0" xfId="2" applyFont="1" applyAlignment="1">
      <alignment horizontal="center" vertical="top"/>
    </xf>
    <xf numFmtId="0" fontId="8" fillId="6" borderId="2" xfId="2" applyFont="1" applyFill="1" applyBorder="1" applyAlignment="1">
      <alignment horizontal="center" vertical="top" wrapText="1"/>
    </xf>
    <xf numFmtId="0" fontId="4" fillId="6" borderId="2" xfId="2" applyFont="1" applyFill="1" applyBorder="1" applyAlignment="1">
      <alignment horizontal="center" vertical="top" wrapText="1"/>
    </xf>
    <xf numFmtId="0" fontId="8" fillId="10" borderId="2" xfId="2" applyFont="1" applyFill="1" applyBorder="1" applyAlignment="1">
      <alignment horizontal="center" vertical="top" wrapText="1"/>
    </xf>
    <xf numFmtId="0" fontId="9" fillId="0" borderId="7" xfId="0" applyFont="1" applyBorder="1"/>
    <xf numFmtId="0" fontId="9" fillId="0" borderId="9" xfId="0" applyFont="1" applyBorder="1"/>
    <xf numFmtId="0" fontId="4" fillId="0" borderId="0" xfId="2" applyFont="1" applyAlignment="1">
      <alignment vertical="center" wrapText="1"/>
    </xf>
    <xf numFmtId="0" fontId="6" fillId="0" borderId="0" xfId="0" applyFont="1"/>
    <xf numFmtId="0" fontId="10" fillId="0" borderId="2" xfId="0" applyFont="1" applyBorder="1" applyAlignment="1">
      <alignment horizontal="center" vertical="center"/>
    </xf>
    <xf numFmtId="0" fontId="6" fillId="0" borderId="18" xfId="0" applyFont="1" applyBorder="1"/>
    <xf numFmtId="0" fontId="6" fillId="0" borderId="19" xfId="0" applyFont="1" applyBorder="1"/>
    <xf numFmtId="0" fontId="6" fillId="0" borderId="18" xfId="0" applyFont="1" applyBorder="1" applyAlignment="1">
      <alignment vertical="top" wrapText="1"/>
    </xf>
    <xf numFmtId="164" fontId="6" fillId="0" borderId="18" xfId="4" applyNumberFormat="1" applyFont="1" applyBorder="1" applyAlignment="1">
      <alignment vertical="top"/>
    </xf>
    <xf numFmtId="0" fontId="10" fillId="0" borderId="17" xfId="0" applyFont="1" applyBorder="1"/>
    <xf numFmtId="164" fontId="10" fillId="0" borderId="17" xfId="4" applyNumberFormat="1" applyFont="1" applyBorder="1" applyAlignment="1">
      <alignment vertical="top"/>
    </xf>
    <xf numFmtId="164" fontId="6" fillId="0" borderId="0" xfId="4" applyNumberFormat="1" applyFont="1"/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8" xfId="0" applyFont="1" applyBorder="1"/>
    <xf numFmtId="0" fontId="6" fillId="0" borderId="9" xfId="0" applyFont="1" applyBorder="1"/>
    <xf numFmtId="0" fontId="10" fillId="0" borderId="1" xfId="0" applyFont="1" applyBorder="1" applyAlignment="1">
      <alignment horizontal="center" vertical="center"/>
    </xf>
    <xf numFmtId="164" fontId="6" fillId="0" borderId="9" xfId="4" applyNumberFormat="1" applyFont="1" applyBorder="1"/>
    <xf numFmtId="164" fontId="10" fillId="0" borderId="1" xfId="0" applyNumberFormat="1" applyFont="1" applyBorder="1" applyAlignment="1">
      <alignment horizontal="center" vertical="top"/>
    </xf>
    <xf numFmtId="164" fontId="10" fillId="0" borderId="18" xfId="0" applyNumberFormat="1" applyFont="1" applyBorder="1" applyAlignment="1">
      <alignment vertical="top"/>
    </xf>
    <xf numFmtId="164" fontId="10" fillId="0" borderId="18" xfId="4" applyNumberFormat="1" applyFont="1" applyBorder="1" applyAlignment="1">
      <alignment vertical="top"/>
    </xf>
    <xf numFmtId="0" fontId="10" fillId="0" borderId="20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164" fontId="7" fillId="0" borderId="2" xfId="2" applyNumberFormat="1" applyFont="1" applyBorder="1" applyAlignment="1">
      <alignment horizontal="right" vertical="top" wrapText="1"/>
    </xf>
    <xf numFmtId="164" fontId="4" fillId="4" borderId="2" xfId="2" applyNumberFormat="1" applyFont="1" applyFill="1" applyBorder="1" applyAlignment="1">
      <alignment horizontal="right" vertical="top" wrapText="1"/>
    </xf>
    <xf numFmtId="0" fontId="4" fillId="4" borderId="2" xfId="2" applyFont="1" applyFill="1" applyBorder="1" applyAlignment="1">
      <alignment horizontal="right" vertical="top" wrapText="1"/>
    </xf>
    <xf numFmtId="164" fontId="8" fillId="4" borderId="2" xfId="2" applyNumberFormat="1" applyFont="1" applyFill="1" applyBorder="1" applyAlignment="1">
      <alignment horizontal="right" vertical="top" wrapText="1"/>
    </xf>
    <xf numFmtId="0" fontId="8" fillId="4" borderId="2" xfId="2" applyFont="1" applyFill="1" applyBorder="1" applyAlignment="1">
      <alignment horizontal="right" vertical="top" wrapText="1"/>
    </xf>
    <xf numFmtId="164" fontId="4" fillId="4" borderId="2" xfId="4" applyNumberFormat="1" applyFont="1" applyFill="1" applyBorder="1" applyAlignment="1">
      <alignment horizontal="center" vertical="top" wrapText="1"/>
    </xf>
    <xf numFmtId="164" fontId="7" fillId="0" borderId="1" xfId="2" applyNumberFormat="1" applyFont="1" applyBorder="1" applyAlignment="1">
      <alignment horizontal="right" vertical="top" wrapText="1"/>
    </xf>
    <xf numFmtId="164" fontId="7" fillId="0" borderId="9" xfId="2" applyNumberFormat="1" applyFont="1" applyBorder="1" applyAlignment="1">
      <alignment horizontal="right" vertical="top" wrapText="1"/>
    </xf>
    <xf numFmtId="164" fontId="4" fillId="3" borderId="2" xfId="2" applyNumberFormat="1" applyFont="1" applyFill="1" applyBorder="1" applyAlignment="1">
      <alignment horizontal="right" vertical="top" wrapText="1"/>
    </xf>
    <xf numFmtId="164" fontId="7" fillId="4" borderId="2" xfId="2" applyNumberFormat="1" applyFont="1" applyFill="1" applyBorder="1" applyAlignment="1">
      <alignment horizontal="center" vertical="top" wrapText="1"/>
    </xf>
    <xf numFmtId="0" fontId="7" fillId="4" borderId="2" xfId="2" applyFont="1" applyFill="1" applyBorder="1" applyAlignment="1">
      <alignment horizontal="center" vertical="top" wrapText="1"/>
    </xf>
    <xf numFmtId="164" fontId="8" fillId="4" borderId="1" xfId="2" applyNumberFormat="1" applyFont="1" applyFill="1" applyBorder="1" applyAlignment="1">
      <alignment horizontal="center" vertical="top" wrapText="1"/>
    </xf>
    <xf numFmtId="164" fontId="8" fillId="4" borderId="9" xfId="2" applyNumberFormat="1" applyFont="1" applyFill="1" applyBorder="1" applyAlignment="1">
      <alignment horizontal="center" vertical="top" wrapText="1"/>
    </xf>
    <xf numFmtId="0" fontId="7" fillId="0" borderId="2" xfId="2" applyFont="1" applyBorder="1" applyAlignment="1">
      <alignment horizontal="right" vertical="top" wrapText="1"/>
    </xf>
    <xf numFmtId="164" fontId="4" fillId="4" borderId="2" xfId="2" applyNumberFormat="1" applyFont="1" applyFill="1" applyBorder="1" applyAlignment="1">
      <alignment horizontal="center" vertical="top" wrapText="1"/>
    </xf>
    <xf numFmtId="0" fontId="4" fillId="4" borderId="2" xfId="2" applyFont="1" applyFill="1" applyBorder="1" applyAlignment="1">
      <alignment horizontal="center" vertical="top" wrapText="1"/>
    </xf>
    <xf numFmtId="164" fontId="4" fillId="3" borderId="2" xfId="4" applyNumberFormat="1" applyFont="1" applyFill="1" applyBorder="1" applyAlignment="1">
      <alignment horizontal="center" vertical="top" wrapText="1"/>
    </xf>
    <xf numFmtId="0" fontId="4" fillId="3" borderId="2" xfId="2" applyFont="1" applyFill="1" applyBorder="1" applyAlignment="1">
      <alignment horizontal="right" vertical="top" wrapText="1"/>
    </xf>
    <xf numFmtId="164" fontId="21" fillId="0" borderId="2" xfId="2" applyNumberFormat="1" applyFont="1" applyBorder="1" applyAlignment="1">
      <alignment horizontal="right" vertical="top" wrapText="1"/>
    </xf>
    <xf numFmtId="0" fontId="21" fillId="0" borderId="2" xfId="2" applyFont="1" applyBorder="1" applyAlignment="1">
      <alignment horizontal="right" vertical="top" wrapText="1"/>
    </xf>
    <xf numFmtId="164" fontId="4" fillId="4" borderId="1" xfId="2" applyNumberFormat="1" applyFont="1" applyFill="1" applyBorder="1" applyAlignment="1">
      <alignment horizontal="right" vertical="top" wrapText="1"/>
    </xf>
    <xf numFmtId="164" fontId="4" fillId="4" borderId="9" xfId="2" applyNumberFormat="1" applyFont="1" applyFill="1" applyBorder="1" applyAlignment="1">
      <alignment horizontal="right" vertical="top" wrapText="1"/>
    </xf>
    <xf numFmtId="0" fontId="7" fillId="0" borderId="1" xfId="2" applyFont="1" applyBorder="1" applyAlignment="1">
      <alignment horizontal="right" vertical="top" wrapText="1"/>
    </xf>
    <xf numFmtId="0" fontId="7" fillId="0" borderId="9" xfId="2" applyFont="1" applyBorder="1" applyAlignment="1">
      <alignment horizontal="right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top" wrapText="1"/>
    </xf>
    <xf numFmtId="0" fontId="8" fillId="0" borderId="6" xfId="2" applyFont="1" applyBorder="1" applyAlignment="1">
      <alignment horizontal="center" vertical="top" wrapText="1"/>
    </xf>
    <xf numFmtId="164" fontId="8" fillId="0" borderId="2" xfId="2" applyNumberFormat="1" applyFont="1" applyBorder="1" applyAlignment="1">
      <alignment horizontal="right" vertical="top" wrapText="1"/>
    </xf>
    <xf numFmtId="0" fontId="8" fillId="0" borderId="2" xfId="2" applyFont="1" applyBorder="1" applyAlignment="1">
      <alignment horizontal="right" vertical="top" wrapText="1"/>
    </xf>
    <xf numFmtId="0" fontId="9" fillId="0" borderId="2" xfId="2" applyFont="1" applyBorder="1" applyAlignment="1">
      <alignment horizontal="right" vertical="top" wrapText="1"/>
    </xf>
    <xf numFmtId="0" fontId="9" fillId="0" borderId="1" xfId="2" applyFont="1" applyBorder="1" applyAlignment="1">
      <alignment horizontal="right" vertical="top" wrapText="1"/>
    </xf>
    <xf numFmtId="0" fontId="9" fillId="0" borderId="9" xfId="2" applyFont="1" applyBorder="1" applyAlignment="1">
      <alignment horizontal="right" vertical="top" wrapText="1"/>
    </xf>
    <xf numFmtId="0" fontId="9" fillId="0" borderId="2" xfId="2" applyFont="1" applyBorder="1" applyAlignment="1">
      <alignment horizontal="left" vertical="top" wrapText="1"/>
    </xf>
    <xf numFmtId="0" fontId="4" fillId="4" borderId="2" xfId="2" applyFont="1" applyFill="1" applyBorder="1" applyAlignment="1">
      <alignment horizontal="left" vertical="top" wrapText="1"/>
    </xf>
    <xf numFmtId="49" fontId="4" fillId="4" borderId="2" xfId="2" applyNumberFormat="1" applyFont="1" applyFill="1" applyBorder="1" applyAlignment="1">
      <alignment horizontal="center" vertical="top" wrapText="1"/>
    </xf>
    <xf numFmtId="0" fontId="7" fillId="0" borderId="2" xfId="2" applyFont="1" applyBorder="1" applyAlignment="1">
      <alignment horizontal="center" vertical="top" wrapText="1"/>
    </xf>
    <xf numFmtId="0" fontId="4" fillId="3" borderId="2" xfId="2" applyFont="1" applyFill="1" applyBorder="1" applyAlignment="1">
      <alignment horizontal="center" vertical="top" wrapText="1"/>
    </xf>
    <xf numFmtId="0" fontId="4" fillId="3" borderId="2" xfId="2" applyFont="1" applyFill="1" applyBorder="1" applyAlignment="1">
      <alignment horizontal="left" vertical="top" wrapText="1"/>
    </xf>
    <xf numFmtId="0" fontId="4" fillId="3" borderId="1" xfId="2" applyFont="1" applyFill="1" applyBorder="1" applyAlignment="1">
      <alignment horizontal="center" vertical="top" wrapText="1"/>
    </xf>
    <xf numFmtId="0" fontId="4" fillId="3" borderId="9" xfId="2" applyFont="1" applyFill="1" applyBorder="1" applyAlignment="1">
      <alignment horizontal="center" vertical="top" wrapText="1"/>
    </xf>
    <xf numFmtId="49" fontId="4" fillId="3" borderId="2" xfId="2" applyNumberFormat="1" applyFont="1" applyFill="1" applyBorder="1" applyAlignment="1">
      <alignment horizontal="center" vertical="top" wrapText="1"/>
    </xf>
    <xf numFmtId="49" fontId="7" fillId="0" borderId="2" xfId="2" applyNumberFormat="1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7" fillId="0" borderId="2" xfId="2" applyFont="1" applyBorder="1" applyAlignment="1">
      <alignment horizontal="left" vertical="top" wrapText="1"/>
    </xf>
    <xf numFmtId="0" fontId="8" fillId="0" borderId="2" xfId="2" applyFont="1" applyBorder="1" applyAlignment="1">
      <alignment horizontal="left" vertical="top" wrapText="1"/>
    </xf>
    <xf numFmtId="0" fontId="4" fillId="0" borderId="2" xfId="2" applyFont="1" applyBorder="1" applyAlignment="1">
      <alignment horizontal="left" vertical="top" wrapText="1"/>
    </xf>
    <xf numFmtId="164" fontId="9" fillId="0" borderId="2" xfId="4" applyNumberFormat="1" applyFont="1" applyBorder="1" applyAlignment="1">
      <alignment horizontal="center" vertical="top" wrapText="1"/>
    </xf>
    <xf numFmtId="49" fontId="4" fillId="3" borderId="1" xfId="2" applyNumberFormat="1" applyFont="1" applyFill="1" applyBorder="1" applyAlignment="1">
      <alignment horizontal="center" vertical="top" wrapText="1"/>
    </xf>
    <xf numFmtId="49" fontId="4" fillId="3" borderId="9" xfId="2" applyNumberFormat="1" applyFont="1" applyFill="1" applyBorder="1" applyAlignment="1">
      <alignment horizontal="center" vertical="top" wrapText="1"/>
    </xf>
    <xf numFmtId="49" fontId="7" fillId="0" borderId="1" xfId="2" applyNumberFormat="1" applyFont="1" applyBorder="1" applyAlignment="1">
      <alignment horizontal="center" vertical="top" wrapText="1"/>
    </xf>
    <xf numFmtId="49" fontId="7" fillId="0" borderId="9" xfId="2" applyNumberFormat="1" applyFont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top" wrapText="1"/>
    </xf>
    <xf numFmtId="0" fontId="9" fillId="0" borderId="9" xfId="2" applyFont="1" applyBorder="1" applyAlignment="1">
      <alignment horizontal="center" vertical="top" wrapText="1"/>
    </xf>
    <xf numFmtId="0" fontId="4" fillId="4" borderId="1" xfId="2" applyFont="1" applyFill="1" applyBorder="1" applyAlignment="1">
      <alignment horizontal="center" vertical="top" wrapText="1"/>
    </xf>
    <xf numFmtId="0" fontId="4" fillId="4" borderId="9" xfId="2" applyFont="1" applyFill="1" applyBorder="1" applyAlignment="1">
      <alignment horizontal="center" vertical="top" wrapText="1"/>
    </xf>
    <xf numFmtId="0" fontId="7" fillId="0" borderId="1" xfId="2" applyFont="1" applyBorder="1" applyAlignment="1">
      <alignment horizontal="center" vertical="top" wrapText="1"/>
    </xf>
    <xf numFmtId="0" fontId="7" fillId="0" borderId="9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right" vertical="top" wrapText="1"/>
    </xf>
    <xf numFmtId="0" fontId="4" fillId="0" borderId="1" xfId="2" applyFont="1" applyBorder="1" applyAlignment="1">
      <alignment horizontal="center" vertical="top"/>
    </xf>
    <xf numFmtId="0" fontId="4" fillId="0" borderId="9" xfId="2" applyFont="1" applyBorder="1" applyAlignment="1">
      <alignment horizontal="center" vertical="top"/>
    </xf>
    <xf numFmtId="0" fontId="8" fillId="0" borderId="9" xfId="2" applyFont="1" applyBorder="1" applyAlignment="1">
      <alignment horizontal="center" vertical="top" wrapText="1"/>
    </xf>
    <xf numFmtId="0" fontId="8" fillId="4" borderId="1" xfId="2" applyFont="1" applyFill="1" applyBorder="1" applyAlignment="1">
      <alignment horizontal="center" vertical="top" wrapText="1"/>
    </xf>
    <xf numFmtId="0" fontId="8" fillId="4" borderId="9" xfId="2" applyFont="1" applyFill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top" wrapText="1"/>
    </xf>
    <xf numFmtId="0" fontId="3" fillId="0" borderId="9" xfId="2" applyFont="1" applyBorder="1" applyAlignment="1">
      <alignment horizontal="center" vertical="top" wrapText="1"/>
    </xf>
    <xf numFmtId="0" fontId="2" fillId="4" borderId="1" xfId="2" applyFont="1" applyFill="1" applyBorder="1" applyAlignment="1">
      <alignment horizontal="center" vertical="top" wrapText="1"/>
    </xf>
    <xf numFmtId="0" fontId="2" fillId="4" borderId="9" xfId="2" applyFont="1" applyFill="1" applyBorder="1" applyAlignment="1">
      <alignment horizontal="center" vertical="top" wrapText="1"/>
    </xf>
    <xf numFmtId="0" fontId="2" fillId="0" borderId="1" xfId="2" applyFont="1" applyBorder="1" applyAlignment="1">
      <alignment horizontal="center" vertical="top" wrapText="1"/>
    </xf>
    <xf numFmtId="0" fontId="2" fillId="0" borderId="9" xfId="2" applyFont="1" applyBorder="1" applyAlignment="1">
      <alignment horizontal="center" vertical="top" wrapText="1"/>
    </xf>
    <xf numFmtId="0" fontId="2" fillId="3" borderId="1" xfId="2" applyFont="1" applyFill="1" applyBorder="1" applyAlignment="1">
      <alignment horizontal="center" vertical="top" wrapText="1"/>
    </xf>
    <xf numFmtId="0" fontId="2" fillId="3" borderId="9" xfId="2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/>
    </xf>
    <xf numFmtId="0" fontId="10" fillId="4" borderId="9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16" fillId="0" borderId="1" xfId="2" applyFont="1" applyBorder="1" applyAlignment="1">
      <alignment horizontal="center" vertical="top" wrapText="1"/>
    </xf>
    <xf numFmtId="0" fontId="16" fillId="0" borderId="9" xfId="2" applyFont="1" applyBorder="1" applyAlignment="1">
      <alignment horizontal="center" vertical="top" wrapText="1"/>
    </xf>
    <xf numFmtId="0" fontId="2" fillId="4" borderId="1" xfId="2" applyFont="1" applyFill="1" applyBorder="1" applyAlignment="1">
      <alignment horizontal="center" vertical="center" wrapText="1"/>
    </xf>
    <xf numFmtId="0" fontId="2" fillId="4" borderId="9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top" wrapText="1"/>
    </xf>
    <xf numFmtId="0" fontId="16" fillId="0" borderId="15" xfId="2" applyFont="1" applyBorder="1" applyAlignment="1">
      <alignment horizontal="center" vertical="top" wrapText="1"/>
    </xf>
    <xf numFmtId="0" fontId="16" fillId="0" borderId="16" xfId="2" applyFont="1" applyBorder="1" applyAlignment="1">
      <alignment horizontal="center" vertical="top" wrapText="1"/>
    </xf>
    <xf numFmtId="0" fontId="9" fillId="0" borderId="1" xfId="2" applyFont="1" applyBorder="1" applyAlignment="1">
      <alignment horizontal="left" vertical="top" wrapText="1"/>
    </xf>
    <xf numFmtId="0" fontId="9" fillId="0" borderId="9" xfId="2" applyFont="1" applyBorder="1" applyAlignment="1">
      <alignment horizontal="left" vertical="top" wrapText="1"/>
    </xf>
    <xf numFmtId="0" fontId="8" fillId="4" borderId="2" xfId="2" applyFont="1" applyFill="1" applyBorder="1" applyAlignment="1">
      <alignment horizontal="center" vertical="top" wrapText="1"/>
    </xf>
    <xf numFmtId="0" fontId="9" fillId="0" borderId="6" xfId="2" applyFont="1" applyBorder="1" applyAlignment="1">
      <alignment horizontal="center" vertical="top" wrapText="1"/>
    </xf>
    <xf numFmtId="0" fontId="2" fillId="4" borderId="2" xfId="2" applyFont="1" applyFill="1" applyBorder="1" applyAlignment="1">
      <alignment horizontal="right" vertical="top" wrapText="1"/>
    </xf>
    <xf numFmtId="14" fontId="9" fillId="0" borderId="1" xfId="2" applyNumberFormat="1" applyFont="1" applyBorder="1" applyAlignment="1">
      <alignment horizontal="right" vertical="top" wrapText="1"/>
    </xf>
    <xf numFmtId="15" fontId="4" fillId="0" borderId="2" xfId="2" applyNumberFormat="1" applyFont="1" applyBorder="1" applyAlignment="1">
      <alignment horizontal="center" vertical="top" wrapText="1"/>
    </xf>
    <xf numFmtId="14" fontId="9" fillId="0" borderId="2" xfId="2" applyNumberFormat="1" applyFont="1" applyBorder="1" applyAlignment="1">
      <alignment horizontal="right" vertical="top" wrapText="1"/>
    </xf>
    <xf numFmtId="15" fontId="9" fillId="0" borderId="6" xfId="2" applyNumberFormat="1" applyFont="1" applyBorder="1" applyAlignment="1">
      <alignment horizontal="center" vertical="top" wrapText="1"/>
    </xf>
    <xf numFmtId="15" fontId="9" fillId="0" borderId="2" xfId="2" applyNumberFormat="1" applyFont="1" applyBorder="1" applyAlignment="1">
      <alignment horizontal="right" vertical="top" wrapText="1"/>
    </xf>
    <xf numFmtId="15" fontId="4" fillId="0" borderId="1" xfId="2" applyNumberFormat="1" applyFont="1" applyBorder="1" applyAlignment="1">
      <alignment horizontal="center" vertical="top" wrapText="1"/>
    </xf>
    <xf numFmtId="15" fontId="7" fillId="0" borderId="2" xfId="2" applyNumberFormat="1" applyFont="1" applyBorder="1" applyAlignment="1">
      <alignment horizontal="center" vertical="top" wrapText="1"/>
    </xf>
    <xf numFmtId="15" fontId="7" fillId="0" borderId="2" xfId="2" applyNumberFormat="1" applyFont="1" applyBorder="1" applyAlignment="1">
      <alignment horizontal="right" vertical="top" wrapText="1"/>
    </xf>
    <xf numFmtId="15" fontId="3" fillId="0" borderId="2" xfId="2" applyNumberFormat="1" applyFont="1" applyBorder="1" applyAlignment="1">
      <alignment horizontal="right" vertical="top" wrapText="1"/>
    </xf>
    <xf numFmtId="0" fontId="3" fillId="0" borderId="2" xfId="2" applyFont="1" applyBorder="1" applyAlignment="1">
      <alignment horizontal="righ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top" wrapText="1"/>
    </xf>
    <xf numFmtId="0" fontId="7" fillId="0" borderId="9" xfId="2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/>
    <xf numFmtId="49" fontId="3" fillId="0" borderId="2" xfId="2" applyNumberFormat="1" applyFont="1" applyBorder="1" applyAlignment="1">
      <alignment horizontal="center" vertical="top" wrapText="1"/>
    </xf>
    <xf numFmtId="49" fontId="2" fillId="4" borderId="1" xfId="2" applyNumberFormat="1" applyFont="1" applyFill="1" applyBorder="1" applyAlignment="1">
      <alignment horizontal="center" vertical="top" wrapText="1"/>
    </xf>
    <xf numFmtId="49" fontId="2" fillId="4" borderId="9" xfId="2" applyNumberFormat="1" applyFont="1" applyFill="1" applyBorder="1" applyAlignment="1">
      <alignment horizontal="center" vertical="top" wrapText="1"/>
    </xf>
    <xf numFmtId="49" fontId="3" fillId="0" borderId="1" xfId="2" applyNumberFormat="1" applyFont="1" applyBorder="1" applyAlignment="1">
      <alignment horizontal="center" vertical="top" wrapText="1"/>
    </xf>
    <xf numFmtId="49" fontId="3" fillId="0" borderId="9" xfId="2" applyNumberFormat="1" applyFont="1" applyBorder="1" applyAlignment="1">
      <alignment horizontal="center" vertical="top" wrapText="1"/>
    </xf>
    <xf numFmtId="0" fontId="8" fillId="4" borderId="2" xfId="2" applyFont="1" applyFill="1" applyBorder="1" applyAlignment="1">
      <alignment horizontal="left" vertical="top" wrapText="1"/>
    </xf>
    <xf numFmtId="0" fontId="9" fillId="0" borderId="2" xfId="2" applyFont="1" applyBorder="1" applyAlignment="1">
      <alignment horizontal="center" vertical="top" wrapText="1"/>
    </xf>
    <xf numFmtId="164" fontId="7" fillId="0" borderId="2" xfId="4" applyNumberFormat="1" applyFont="1" applyBorder="1" applyAlignment="1">
      <alignment horizontal="right" vertical="top" wrapText="1"/>
    </xf>
    <xf numFmtId="3" fontId="4" fillId="4" borderId="1" xfId="2" applyNumberFormat="1" applyFont="1" applyFill="1" applyBorder="1" applyAlignment="1">
      <alignment horizontal="center" vertical="top" wrapText="1"/>
    </xf>
    <xf numFmtId="3" fontId="7" fillId="0" borderId="1" xfId="2" applyNumberFormat="1" applyFont="1" applyBorder="1" applyAlignment="1">
      <alignment horizontal="center" vertical="top" wrapText="1"/>
    </xf>
    <xf numFmtId="15" fontId="7" fillId="0" borderId="1" xfId="2" applyNumberFormat="1" applyFont="1" applyBorder="1" applyAlignment="1">
      <alignment horizontal="right" vertical="top" wrapText="1"/>
    </xf>
    <xf numFmtId="0" fontId="4" fillId="4" borderId="1" xfId="2" applyFont="1" applyFill="1" applyBorder="1" applyAlignment="1">
      <alignment horizontal="left" vertical="top" wrapText="1"/>
    </xf>
    <xf numFmtId="0" fontId="4" fillId="4" borderId="9" xfId="2" applyFont="1" applyFill="1" applyBorder="1" applyAlignment="1">
      <alignment horizontal="left" vertical="top" wrapText="1"/>
    </xf>
    <xf numFmtId="15" fontId="7" fillId="0" borderId="1" xfId="2" applyNumberFormat="1" applyFont="1" applyBorder="1" applyAlignment="1">
      <alignment horizontal="center" vertical="top" wrapText="1"/>
    </xf>
    <xf numFmtId="0" fontId="7" fillId="4" borderId="2" xfId="2" applyFont="1" applyFill="1" applyBorder="1"/>
    <xf numFmtId="0" fontId="4" fillId="0" borderId="1" xfId="2" applyFont="1" applyBorder="1" applyAlignment="1">
      <alignment horizontal="left" vertical="top" wrapText="1"/>
    </xf>
    <xf numFmtId="0" fontId="4" fillId="0" borderId="9" xfId="2" applyFont="1" applyBorder="1" applyAlignment="1">
      <alignment horizontal="left" vertical="top" wrapText="1"/>
    </xf>
    <xf numFmtId="0" fontId="7" fillId="11" borderId="1" xfId="2" applyFont="1" applyFill="1" applyBorder="1" applyAlignment="1">
      <alignment horizontal="center" vertical="top" wrapText="1"/>
    </xf>
    <xf numFmtId="0" fontId="7" fillId="11" borderId="9" xfId="2" applyFont="1" applyFill="1" applyBorder="1" applyAlignment="1">
      <alignment horizontal="center" vertical="top" wrapText="1"/>
    </xf>
    <xf numFmtId="0" fontId="7" fillId="11" borderId="2" xfId="2" applyFont="1" applyFill="1" applyBorder="1" applyAlignment="1">
      <alignment horizontal="left" vertical="top" wrapText="1"/>
    </xf>
    <xf numFmtId="164" fontId="9" fillId="0" borderId="2" xfId="4" applyNumberFormat="1" applyFont="1" applyFill="1" applyBorder="1" applyAlignment="1">
      <alignment horizontal="center" vertical="top" wrapText="1"/>
    </xf>
    <xf numFmtId="0" fontId="7" fillId="0" borderId="2" xfId="2" applyFont="1" applyBorder="1" applyAlignment="1">
      <alignment horizontal="left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top" wrapText="1"/>
    </xf>
    <xf numFmtId="49" fontId="7" fillId="0" borderId="2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/>
    </xf>
    <xf numFmtId="0" fontId="4" fillId="4" borderId="6" xfId="2" applyFont="1" applyFill="1" applyBorder="1" applyAlignment="1">
      <alignment horizontal="center" vertical="center"/>
    </xf>
    <xf numFmtId="0" fontId="7" fillId="0" borderId="2" xfId="2" applyFont="1" applyBorder="1" applyAlignment="1">
      <alignment wrapText="1"/>
    </xf>
    <xf numFmtId="0" fontId="7" fillId="0" borderId="1" xfId="2" applyFont="1" applyBorder="1" applyAlignment="1">
      <alignment vertical="top" wrapText="1"/>
    </xf>
    <xf numFmtId="0" fontId="7" fillId="0" borderId="9" xfId="2" applyFont="1" applyBorder="1" applyAlignment="1">
      <alignment vertical="top" wrapText="1"/>
    </xf>
    <xf numFmtId="0" fontId="10" fillId="4" borderId="2" xfId="2" applyFont="1" applyFill="1" applyBorder="1" applyAlignment="1">
      <alignment wrapText="1"/>
    </xf>
    <xf numFmtId="0" fontId="6" fillId="4" borderId="2" xfId="2" applyFont="1" applyFill="1" applyBorder="1" applyAlignment="1">
      <alignment wrapText="1"/>
    </xf>
    <xf numFmtId="0" fontId="2" fillId="4" borderId="2" xfId="2" applyFont="1" applyFill="1" applyBorder="1" applyAlignment="1">
      <alignment horizontal="center" vertical="top" wrapText="1"/>
    </xf>
    <xf numFmtId="0" fontId="3" fillId="0" borderId="1" xfId="2" applyFont="1" applyBorder="1" applyAlignment="1">
      <alignment horizontal="left" vertical="top" wrapText="1"/>
    </xf>
    <xf numFmtId="0" fontId="3" fillId="0" borderId="9" xfId="2" applyFont="1" applyBorder="1" applyAlignment="1">
      <alignment horizontal="left" vertical="top" wrapText="1"/>
    </xf>
    <xf numFmtId="0" fontId="4" fillId="3" borderId="2" xfId="2" applyFont="1" applyFill="1" applyBorder="1"/>
    <xf numFmtId="0" fontId="3" fillId="0" borderId="2" xfId="2" applyFont="1" applyBorder="1" applyAlignment="1">
      <alignment horizontal="left" vertical="top" wrapText="1"/>
    </xf>
    <xf numFmtId="0" fontId="4" fillId="4" borderId="2" xfId="2" quotePrefix="1" applyFont="1" applyFill="1" applyBorder="1" applyAlignment="1">
      <alignment horizontal="center" vertical="top" wrapText="1"/>
    </xf>
    <xf numFmtId="0" fontId="7" fillId="4" borderId="2" xfId="2" applyFont="1" applyFill="1" applyBorder="1" applyAlignment="1">
      <alignment horizontal="left" vertical="top" wrapText="1"/>
    </xf>
    <xf numFmtId="0" fontId="7" fillId="4" borderId="1" xfId="2" applyFont="1" applyFill="1" applyBorder="1" applyAlignment="1">
      <alignment horizontal="left" vertical="top" wrapText="1"/>
    </xf>
    <xf numFmtId="0" fontId="7" fillId="4" borderId="9" xfId="2" applyFont="1" applyFill="1" applyBorder="1" applyAlignment="1">
      <alignment horizontal="left" vertical="top" wrapText="1"/>
    </xf>
    <xf numFmtId="164" fontId="7" fillId="0" borderId="2" xfId="4" applyNumberFormat="1" applyFont="1" applyFill="1" applyBorder="1" applyAlignment="1">
      <alignment horizontal="right" vertical="top" wrapText="1"/>
    </xf>
    <xf numFmtId="164" fontId="9" fillId="0" borderId="1" xfId="2" applyNumberFormat="1" applyFont="1" applyBorder="1" applyAlignment="1">
      <alignment horizontal="right" vertical="top" wrapText="1"/>
    </xf>
    <xf numFmtId="164" fontId="9" fillId="0" borderId="9" xfId="2" applyNumberFormat="1" applyFont="1" applyBorder="1" applyAlignment="1">
      <alignment horizontal="right" vertical="top" wrapText="1"/>
    </xf>
    <xf numFmtId="164" fontId="9" fillId="0" borderId="2" xfId="2" applyNumberFormat="1" applyFont="1" applyBorder="1" applyAlignment="1">
      <alignment horizontal="right" vertical="top" wrapText="1"/>
    </xf>
    <xf numFmtId="0" fontId="4" fillId="4" borderId="2" xfId="2" applyFont="1" applyFill="1" applyBorder="1"/>
    <xf numFmtId="0" fontId="8" fillId="0" borderId="5" xfId="2" applyFont="1" applyBorder="1" applyAlignment="1">
      <alignment horizontal="center" vertical="top" wrapText="1"/>
    </xf>
    <xf numFmtId="0" fontId="7" fillId="3" borderId="2" xfId="2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16" fillId="0" borderId="2" xfId="2" quotePrefix="1" applyFont="1" applyBorder="1" applyAlignment="1">
      <alignment horizontal="center" vertical="top" wrapText="1"/>
    </xf>
    <xf numFmtId="0" fontId="16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top"/>
    </xf>
    <xf numFmtId="49" fontId="4" fillId="4" borderId="1" xfId="2" applyNumberFormat="1" applyFont="1" applyFill="1" applyBorder="1" applyAlignment="1">
      <alignment horizontal="center" vertical="top" wrapText="1"/>
    </xf>
    <xf numFmtId="49" fontId="4" fillId="4" borderId="9" xfId="2" applyNumberFormat="1" applyFont="1" applyFill="1" applyBorder="1" applyAlignment="1">
      <alignment horizontal="center" vertical="top" wrapText="1"/>
    </xf>
    <xf numFmtId="0" fontId="9" fillId="4" borderId="2" xfId="2" applyFont="1" applyFill="1" applyBorder="1"/>
    <xf numFmtId="0" fontId="4" fillId="4" borderId="2" xfId="2" applyFont="1" applyFill="1" applyBorder="1" applyAlignment="1">
      <alignment horizontal="center"/>
    </xf>
    <xf numFmtId="1" fontId="9" fillId="0" borderId="2" xfId="2" quotePrefix="1" applyNumberFormat="1" applyFont="1" applyBorder="1" applyAlignment="1">
      <alignment horizontal="center" vertical="top" wrapText="1"/>
    </xf>
    <xf numFmtId="1" fontId="9" fillId="0" borderId="2" xfId="2" applyNumberFormat="1" applyFont="1" applyBorder="1" applyAlignment="1">
      <alignment horizontal="center" vertical="top" wrapText="1"/>
    </xf>
    <xf numFmtId="1" fontId="4" fillId="4" borderId="2" xfId="2" quotePrefix="1" applyNumberFormat="1" applyFont="1" applyFill="1" applyBorder="1" applyAlignment="1">
      <alignment horizontal="center" vertical="top" wrapText="1"/>
    </xf>
    <xf numFmtId="1" fontId="4" fillId="4" borderId="2" xfId="2" applyNumberFormat="1" applyFont="1" applyFill="1" applyBorder="1" applyAlignment="1">
      <alignment horizontal="center" vertical="top" wrapText="1"/>
    </xf>
    <xf numFmtId="0" fontId="8" fillId="4" borderId="1" xfId="2" applyFont="1" applyFill="1" applyBorder="1" applyAlignment="1">
      <alignment horizontal="left" vertical="top" wrapText="1"/>
    </xf>
    <xf numFmtId="0" fontId="8" fillId="4" borderId="9" xfId="2" applyFont="1" applyFill="1" applyBorder="1" applyAlignment="1">
      <alignment horizontal="left" vertical="top" wrapText="1"/>
    </xf>
    <xf numFmtId="49" fontId="2" fillId="4" borderId="2" xfId="2" applyNumberFormat="1" applyFont="1" applyFill="1" applyBorder="1" applyAlignment="1">
      <alignment horizontal="center" vertical="top" wrapText="1"/>
    </xf>
    <xf numFmtId="0" fontId="7" fillId="4" borderId="2" xfId="2" applyFont="1" applyFill="1" applyBorder="1" applyAlignment="1">
      <alignment horizontal="center"/>
    </xf>
    <xf numFmtId="0" fontId="7" fillId="0" borderId="2" xfId="2" quotePrefix="1" applyFont="1" applyBorder="1" applyAlignment="1">
      <alignment horizontal="center" vertical="top" wrapText="1"/>
    </xf>
    <xf numFmtId="44" fontId="7" fillId="0" borderId="1" xfId="6" applyFont="1" applyBorder="1" applyAlignment="1">
      <alignment horizontal="center" vertical="top" wrapText="1"/>
    </xf>
    <xf numFmtId="44" fontId="7" fillId="0" borderId="9" xfId="6" applyFont="1" applyBorder="1" applyAlignment="1">
      <alignment horizontal="center" vertical="top" wrapText="1"/>
    </xf>
    <xf numFmtId="44" fontId="7" fillId="0" borderId="1" xfId="6" quotePrefix="1" applyFont="1" applyBorder="1" applyAlignment="1">
      <alignment horizontal="center" vertical="top" wrapText="1"/>
    </xf>
    <xf numFmtId="43" fontId="7" fillId="0" borderId="1" xfId="4" applyFont="1" applyBorder="1" applyAlignment="1">
      <alignment horizontal="left" vertical="top" wrapText="1"/>
    </xf>
    <xf numFmtId="43" fontId="7" fillId="0" borderId="9" xfId="4" applyFont="1" applyBorder="1" applyAlignment="1">
      <alignment horizontal="left" vertical="top" wrapText="1"/>
    </xf>
    <xf numFmtId="0" fontId="9" fillId="0" borderId="1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/>
    </xf>
    <xf numFmtId="0" fontId="19" fillId="0" borderId="9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0" fontId="14" fillId="4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4" fillId="0" borderId="1" xfId="2" quotePrefix="1" applyFont="1" applyBorder="1" applyAlignment="1">
      <alignment horizontal="center" vertical="top" wrapText="1"/>
    </xf>
    <xf numFmtId="0" fontId="4" fillId="0" borderId="9" xfId="2" quotePrefix="1" applyFont="1" applyBorder="1" applyAlignment="1">
      <alignment horizontal="center" vertical="top" wrapText="1"/>
    </xf>
    <xf numFmtId="0" fontId="7" fillId="0" borderId="5" xfId="2" applyFont="1" applyBorder="1" applyAlignment="1">
      <alignment horizontal="left" vertical="top" wrapText="1"/>
    </xf>
    <xf numFmtId="44" fontId="4" fillId="4" borderId="1" xfId="6" applyFont="1" applyFill="1" applyBorder="1" applyAlignment="1">
      <alignment horizontal="center" vertical="top" wrapText="1"/>
    </xf>
    <xf numFmtId="44" fontId="4" fillId="4" borderId="9" xfId="6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/>
    </xf>
    <xf numFmtId="49" fontId="4" fillId="0" borderId="1" xfId="2" applyNumberFormat="1" applyFont="1" applyBorder="1" applyAlignment="1">
      <alignment horizontal="center" vertical="top" wrapText="1"/>
    </xf>
    <xf numFmtId="49" fontId="4" fillId="0" borderId="9" xfId="2" applyNumberFormat="1" applyFont="1" applyBorder="1" applyAlignment="1">
      <alignment horizontal="center" vertical="top" wrapText="1"/>
    </xf>
    <xf numFmtId="0" fontId="7" fillId="11" borderId="2" xfId="2" applyFont="1" applyFill="1" applyBorder="1" applyAlignment="1">
      <alignment horizontal="center" vertical="top" wrapText="1"/>
    </xf>
    <xf numFmtId="0" fontId="7" fillId="0" borderId="1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49" fontId="8" fillId="4" borderId="2" xfId="2" applyNumberFormat="1" applyFont="1" applyFill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49" fontId="16" fillId="0" borderId="2" xfId="2" applyNumberFormat="1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13" fillId="0" borderId="9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8" fillId="4" borderId="1" xfId="0" applyFont="1" applyFill="1" applyBorder="1" applyAlignment="1">
      <alignment horizontal="center" vertical="top"/>
    </xf>
    <xf numFmtId="0" fontId="18" fillId="4" borderId="9" xfId="0" applyFont="1" applyFill="1" applyBorder="1" applyAlignment="1">
      <alignment horizontal="center" vertical="top"/>
    </xf>
    <xf numFmtId="44" fontId="4" fillId="4" borderId="1" xfId="6" quotePrefix="1" applyFont="1" applyFill="1" applyBorder="1" applyAlignment="1">
      <alignment horizontal="center" vertical="top" wrapText="1"/>
    </xf>
    <xf numFmtId="43" fontId="4" fillId="4" borderId="1" xfId="4" applyFont="1" applyFill="1" applyBorder="1" applyAlignment="1">
      <alignment horizontal="left" vertical="top" wrapText="1"/>
    </xf>
    <xf numFmtId="43" fontId="4" fillId="4" borderId="9" xfId="4" applyFont="1" applyFill="1" applyBorder="1" applyAlignment="1">
      <alignment horizontal="left" vertical="top" wrapText="1"/>
    </xf>
    <xf numFmtId="49" fontId="16" fillId="0" borderId="1" xfId="2" applyNumberFormat="1" applyFont="1" applyBorder="1" applyAlignment="1">
      <alignment horizontal="center" vertical="top" wrapText="1"/>
    </xf>
    <xf numFmtId="49" fontId="16" fillId="0" borderId="9" xfId="2" applyNumberFormat="1" applyFont="1" applyBorder="1" applyAlignment="1">
      <alignment horizontal="center" vertical="top" wrapText="1"/>
    </xf>
    <xf numFmtId="49" fontId="4" fillId="0" borderId="2" xfId="2" applyNumberFormat="1" applyFont="1" applyBorder="1" applyAlignment="1">
      <alignment horizontal="center" vertical="top" wrapText="1"/>
    </xf>
    <xf numFmtId="0" fontId="7" fillId="0" borderId="2" xfId="2" applyFont="1" applyBorder="1" applyAlignment="1">
      <alignment vertical="top" wrapText="1"/>
    </xf>
    <xf numFmtId="49" fontId="7" fillId="0" borderId="2" xfId="2" quotePrefix="1" applyNumberFormat="1" applyFont="1" applyBorder="1" applyAlignment="1">
      <alignment horizontal="center" vertical="top" wrapText="1"/>
    </xf>
    <xf numFmtId="49" fontId="9" fillId="0" borderId="2" xfId="2" applyNumberFormat="1" applyFont="1" applyBorder="1" applyAlignment="1">
      <alignment horizontal="center" vertical="top" wrapText="1"/>
    </xf>
    <xf numFmtId="0" fontId="8" fillId="0" borderId="3" xfId="2" applyFont="1" applyBorder="1" applyAlignment="1">
      <alignment horizontal="left" vertical="top" wrapText="1"/>
    </xf>
    <xf numFmtId="49" fontId="3" fillId="0" borderId="2" xfId="2" applyNumberFormat="1" applyFont="1" applyBorder="1" applyAlignment="1">
      <alignment horizontal="center" vertical="center" wrapText="1"/>
    </xf>
    <xf numFmtId="164" fontId="9" fillId="0" borderId="2" xfId="4" applyNumberFormat="1" applyFont="1" applyBorder="1" applyAlignment="1">
      <alignment horizontal="center" vertical="center" wrapText="1"/>
    </xf>
    <xf numFmtId="0" fontId="2" fillId="4" borderId="2" xfId="2" quotePrefix="1" applyFont="1" applyFill="1" applyBorder="1" applyAlignment="1">
      <alignment horizontal="left" vertical="top" wrapText="1"/>
    </xf>
    <xf numFmtId="0" fontId="2" fillId="4" borderId="2" xfId="2" applyFont="1" applyFill="1" applyBorder="1" applyAlignment="1">
      <alignment horizontal="left" vertical="top" wrapText="1"/>
    </xf>
    <xf numFmtId="3" fontId="7" fillId="0" borderId="2" xfId="2" applyNumberFormat="1" applyFont="1" applyBorder="1" applyAlignment="1">
      <alignment horizontal="center" vertical="top" wrapText="1"/>
    </xf>
    <xf numFmtId="164" fontId="9" fillId="0" borderId="2" xfId="2" applyNumberFormat="1" applyFont="1" applyBorder="1" applyAlignment="1">
      <alignment horizontal="center" vertical="top" wrapText="1"/>
    </xf>
    <xf numFmtId="0" fontId="7" fillId="0" borderId="9" xfId="2" applyFont="1" applyBorder="1" applyAlignment="1">
      <alignment horizontal="center" vertical="top"/>
    </xf>
    <xf numFmtId="49" fontId="7" fillId="0" borderId="2" xfId="2" applyNumberFormat="1" applyFont="1" applyBorder="1" applyAlignment="1">
      <alignment horizontal="left" vertical="top" wrapText="1"/>
    </xf>
    <xf numFmtId="49" fontId="4" fillId="4" borderId="2" xfId="2" applyNumberFormat="1" applyFont="1" applyFill="1" applyBorder="1" applyAlignment="1">
      <alignment horizontal="left" vertical="top" wrapText="1"/>
    </xf>
    <xf numFmtId="0" fontId="9" fillId="0" borderId="2" xfId="2" applyFont="1" applyBorder="1" applyAlignment="1">
      <alignment horizontal="center" vertical="center" wrapText="1"/>
    </xf>
    <xf numFmtId="0" fontId="2" fillId="4" borderId="2" xfId="2" quotePrefix="1" applyFont="1" applyFill="1" applyBorder="1" applyAlignment="1">
      <alignment horizontal="center" vertical="top" wrapText="1"/>
    </xf>
    <xf numFmtId="0" fontId="8" fillId="4" borderId="5" xfId="2" applyFont="1" applyFill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8" fillId="0" borderId="9" xfId="2" applyFont="1" applyBorder="1" applyAlignment="1">
      <alignment horizontal="left" vertical="top" wrapText="1"/>
    </xf>
    <xf numFmtId="0" fontId="8" fillId="0" borderId="5" xfId="2" applyFont="1" applyBorder="1" applyAlignment="1">
      <alignment horizontal="left" vertical="top" wrapText="1"/>
    </xf>
    <xf numFmtId="0" fontId="8" fillId="4" borderId="5" xfId="2" applyFont="1" applyFill="1" applyBorder="1" applyAlignment="1">
      <alignment horizontal="center" vertical="top" wrapText="1"/>
    </xf>
    <xf numFmtId="164" fontId="8" fillId="0" borderId="2" xfId="4" applyNumberFormat="1" applyFont="1" applyBorder="1" applyAlignment="1">
      <alignment horizontal="right" vertical="top" wrapText="1"/>
    </xf>
    <xf numFmtId="0" fontId="4" fillId="4" borderId="9" xfId="2" applyFont="1" applyFill="1" applyBorder="1" applyAlignment="1">
      <alignment horizontal="center" vertical="center"/>
    </xf>
    <xf numFmtId="0" fontId="2" fillId="4" borderId="1" xfId="2" quotePrefix="1" applyFont="1" applyFill="1" applyBorder="1" applyAlignment="1">
      <alignment horizontal="center" vertical="top" wrapText="1"/>
    </xf>
    <xf numFmtId="0" fontId="8" fillId="0" borderId="3" xfId="2" applyFont="1" applyBorder="1" applyAlignment="1">
      <alignment horizontal="center" vertical="top" wrapText="1"/>
    </xf>
    <xf numFmtId="0" fontId="8" fillId="0" borderId="4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top" wrapText="1"/>
    </xf>
    <xf numFmtId="0" fontId="8" fillId="0" borderId="0" xfId="3" applyFont="1" applyAlignment="1">
      <alignment horizontal="left" wrapText="1"/>
    </xf>
    <xf numFmtId="49" fontId="2" fillId="4" borderId="2" xfId="2" applyNumberFormat="1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left" vertical="top" wrapText="1"/>
    </xf>
    <xf numFmtId="0" fontId="8" fillId="0" borderId="0" xfId="2" applyFont="1" applyAlignment="1">
      <alignment horizontal="right" vertical="center"/>
    </xf>
    <xf numFmtId="0" fontId="4" fillId="0" borderId="6" xfId="2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top" wrapText="1"/>
    </xf>
    <xf numFmtId="0" fontId="7" fillId="4" borderId="12" xfId="0" applyFont="1" applyFill="1" applyBorder="1"/>
    <xf numFmtId="49" fontId="8" fillId="4" borderId="2" xfId="2" applyNumberFormat="1" applyFont="1" applyFill="1" applyBorder="1" applyAlignment="1">
      <alignment horizontal="center" vertical="top" wrapText="1"/>
    </xf>
    <xf numFmtId="49" fontId="9" fillId="0" borderId="1" xfId="2" applyNumberFormat="1" applyFont="1" applyBorder="1" applyAlignment="1">
      <alignment horizontal="center" vertical="top" wrapText="1"/>
    </xf>
    <xf numFmtId="49" fontId="9" fillId="0" borderId="9" xfId="2" applyNumberFormat="1" applyFont="1" applyBorder="1" applyAlignment="1">
      <alignment horizontal="center" vertical="top" wrapText="1"/>
    </xf>
    <xf numFmtId="0" fontId="8" fillId="0" borderId="1" xfId="2" quotePrefix="1" applyFont="1" applyBorder="1" applyAlignment="1">
      <alignment horizontal="center" vertical="top" wrapText="1"/>
    </xf>
    <xf numFmtId="49" fontId="2" fillId="0" borderId="2" xfId="2" applyNumberFormat="1" applyFont="1" applyBorder="1" applyAlignment="1">
      <alignment horizontal="center" vertical="top" wrapText="1"/>
    </xf>
    <xf numFmtId="0" fontId="8" fillId="4" borderId="1" xfId="2" quotePrefix="1" applyFont="1" applyFill="1" applyBorder="1" applyAlignment="1">
      <alignment horizontal="center" vertical="top" wrapText="1"/>
    </xf>
    <xf numFmtId="0" fontId="9" fillId="0" borderId="1" xfId="2" quotePrefix="1" applyFont="1" applyBorder="1" applyAlignment="1">
      <alignment horizontal="center" vertical="top" wrapText="1"/>
    </xf>
    <xf numFmtId="49" fontId="8" fillId="0" borderId="2" xfId="2" applyNumberFormat="1" applyFont="1" applyBorder="1" applyAlignment="1">
      <alignment horizontal="center" vertical="center" wrapText="1"/>
    </xf>
    <xf numFmtId="0" fontId="3" fillId="0" borderId="2" xfId="2" quotePrefix="1" applyFont="1" applyBorder="1" applyAlignment="1">
      <alignment horizontal="center" vertical="top" wrapText="1"/>
    </xf>
    <xf numFmtId="0" fontId="10" fillId="4" borderId="2" xfId="2" applyFont="1" applyFill="1" applyBorder="1" applyAlignment="1">
      <alignment horizontal="left" vertical="top" wrapText="1"/>
    </xf>
    <xf numFmtId="0" fontId="3" fillId="4" borderId="2" xfId="2" applyFont="1" applyFill="1" applyBorder="1"/>
    <xf numFmtId="0" fontId="7" fillId="0" borderId="2" xfId="2" applyFont="1" applyBorder="1" applyAlignment="1">
      <alignment horizontal="left" vertical="top" wrapText="1" shrinkToFit="1"/>
    </xf>
    <xf numFmtId="0" fontId="7" fillId="4" borderId="2" xfId="2" applyFont="1" applyFill="1" applyBorder="1" applyAlignment="1">
      <alignment horizontal="center" vertical="center" wrapText="1"/>
    </xf>
    <xf numFmtId="164" fontId="4" fillId="0" borderId="2" xfId="2" applyNumberFormat="1" applyFont="1" applyBorder="1" applyAlignment="1">
      <alignment horizontal="right" vertical="top" wrapText="1"/>
    </xf>
    <xf numFmtId="49" fontId="9" fillId="0" borderId="1" xfId="2" applyNumberFormat="1" applyFont="1" applyBorder="1" applyAlignment="1">
      <alignment horizontal="left" vertical="top" wrapText="1"/>
    </xf>
    <xf numFmtId="49" fontId="9" fillId="0" borderId="9" xfId="2" applyNumberFormat="1" applyFont="1" applyBorder="1" applyAlignment="1">
      <alignment horizontal="left" vertical="top" wrapText="1"/>
    </xf>
    <xf numFmtId="0" fontId="4" fillId="0" borderId="1" xfId="2" applyFont="1" applyBorder="1" applyAlignment="1">
      <alignment horizontal="right" vertical="top" wrapText="1"/>
    </xf>
    <xf numFmtId="0" fontId="4" fillId="0" borderId="9" xfId="2" applyFont="1" applyBorder="1" applyAlignment="1">
      <alignment horizontal="right" vertical="top" wrapText="1"/>
    </xf>
    <xf numFmtId="0" fontId="4" fillId="4" borderId="1" xfId="2" applyFont="1" applyFill="1" applyBorder="1" applyAlignment="1">
      <alignment horizontal="right" vertical="top" wrapText="1"/>
    </xf>
    <xf numFmtId="0" fontId="4" fillId="4" borderId="9" xfId="2" applyFont="1" applyFill="1" applyBorder="1" applyAlignment="1">
      <alignment horizontal="right" vertical="top" wrapText="1"/>
    </xf>
    <xf numFmtId="15" fontId="4" fillId="0" borderId="1" xfId="2" applyNumberFormat="1" applyFont="1" applyBorder="1" applyAlignment="1">
      <alignment horizontal="right" vertical="top" wrapText="1"/>
    </xf>
    <xf numFmtId="15" fontId="15" fillId="0" borderId="2" xfId="2" applyNumberFormat="1" applyFont="1" applyBorder="1" applyAlignment="1">
      <alignment horizontal="right" vertical="top" wrapText="1"/>
    </xf>
    <xf numFmtId="0" fontId="15" fillId="0" borderId="2" xfId="2" applyFont="1" applyBorder="1" applyAlignment="1">
      <alignment horizontal="right" vertical="top" wrapText="1"/>
    </xf>
    <xf numFmtId="49" fontId="9" fillId="0" borderId="1" xfId="2" applyNumberFormat="1" applyFont="1" applyBorder="1" applyAlignment="1">
      <alignment horizontal="right" vertical="top" wrapText="1"/>
    </xf>
    <xf numFmtId="49" fontId="9" fillId="0" borderId="9" xfId="2" applyNumberFormat="1" applyFont="1" applyBorder="1" applyAlignment="1">
      <alignment horizontal="right" vertical="top" wrapText="1"/>
    </xf>
    <xf numFmtId="15" fontId="9" fillId="0" borderId="6" xfId="2" applyNumberFormat="1" applyFont="1" applyBorder="1" applyAlignment="1">
      <alignment horizontal="right" vertical="top" wrapText="1"/>
    </xf>
    <xf numFmtId="0" fontId="9" fillId="0" borderId="6" xfId="2" applyFont="1" applyBorder="1" applyAlignment="1">
      <alignment horizontal="right" vertical="top" wrapText="1"/>
    </xf>
    <xf numFmtId="0" fontId="8" fillId="4" borderId="1" xfId="2" applyFont="1" applyFill="1" applyBorder="1" applyAlignment="1">
      <alignment horizontal="right" vertical="top" wrapText="1"/>
    </xf>
    <xf numFmtId="0" fontId="8" fillId="4" borderId="9" xfId="2" applyFont="1" applyFill="1" applyBorder="1" applyAlignment="1">
      <alignment horizontal="right" vertical="top" wrapText="1"/>
    </xf>
    <xf numFmtId="15" fontId="4" fillId="0" borderId="2" xfId="2" applyNumberFormat="1" applyFont="1" applyBorder="1" applyAlignment="1">
      <alignment horizontal="right" vertical="top" wrapText="1"/>
    </xf>
    <xf numFmtId="164" fontId="2" fillId="4" borderId="2" xfId="2" applyNumberFormat="1" applyFont="1" applyFill="1" applyBorder="1" applyAlignment="1">
      <alignment horizontal="center" vertical="top" wrapText="1"/>
    </xf>
    <xf numFmtId="0" fontId="16" fillId="0" borderId="2" xfId="2" quotePrefix="1" applyFont="1" applyBorder="1" applyAlignment="1">
      <alignment horizontal="left" vertical="top" wrapText="1"/>
    </xf>
    <xf numFmtId="0" fontId="16" fillId="0" borderId="2" xfId="2" applyFont="1" applyBorder="1" applyAlignment="1">
      <alignment horizontal="left" vertical="top" wrapText="1"/>
    </xf>
    <xf numFmtId="0" fontId="3" fillId="0" borderId="1" xfId="2" quotePrefix="1" applyFont="1" applyBorder="1" applyAlignment="1">
      <alignment horizontal="center" vertical="top" wrapText="1"/>
    </xf>
    <xf numFmtId="49" fontId="10" fillId="4" borderId="2" xfId="2" applyNumberFormat="1" applyFont="1" applyFill="1" applyBorder="1" applyAlignment="1">
      <alignment horizontal="center" vertical="top" wrapText="1"/>
    </xf>
    <xf numFmtId="0" fontId="6" fillId="0" borderId="1" xfId="2" quotePrefix="1" applyFont="1" applyBorder="1" applyAlignment="1">
      <alignment horizontal="center" vertical="top" wrapText="1"/>
    </xf>
    <xf numFmtId="0" fontId="6" fillId="0" borderId="9" xfId="2" applyFont="1" applyBorder="1" applyAlignment="1">
      <alignment horizontal="center" vertical="top" wrapText="1"/>
    </xf>
    <xf numFmtId="0" fontId="4" fillId="4" borderId="6" xfId="2" applyFont="1" applyFill="1" applyBorder="1" applyAlignment="1">
      <alignment horizontal="center" vertical="top" wrapText="1"/>
    </xf>
    <xf numFmtId="0" fontId="20" fillId="4" borderId="2" xfId="2" applyFont="1" applyFill="1" applyBorder="1" applyAlignment="1">
      <alignment horizontal="center" vertical="top" wrapText="1"/>
    </xf>
    <xf numFmtId="0" fontId="4" fillId="4" borderId="2" xfId="2" applyFont="1" applyFill="1" applyBorder="1" applyAlignment="1">
      <alignment vertical="top" wrapText="1"/>
    </xf>
    <xf numFmtId="0" fontId="7" fillId="4" borderId="2" xfId="2" applyFont="1" applyFill="1" applyBorder="1" applyAlignment="1">
      <alignment vertical="top" wrapText="1"/>
    </xf>
    <xf numFmtId="0" fontId="9" fillId="0" borderId="15" xfId="2" applyFont="1" applyBorder="1" applyAlignment="1">
      <alignment horizontal="center" vertical="top" wrapText="1"/>
    </xf>
    <xf numFmtId="0" fontId="9" fillId="0" borderId="16" xfId="2" applyFont="1" applyBorder="1" applyAlignment="1">
      <alignment horizontal="center" vertical="top" wrapText="1"/>
    </xf>
    <xf numFmtId="49" fontId="4" fillId="4" borderId="2" xfId="2" applyNumberFormat="1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9" fillId="0" borderId="2" xfId="2" quotePrefix="1" applyFont="1" applyBorder="1" applyAlignment="1">
      <alignment horizontal="center" vertical="top" wrapText="1"/>
    </xf>
    <xf numFmtId="0" fontId="4" fillId="4" borderId="2" xfId="2" quotePrefix="1" applyFont="1" applyFill="1" applyBorder="1" applyAlignment="1">
      <alignment horizontal="left" vertical="top" wrapText="1"/>
    </xf>
    <xf numFmtId="0" fontId="9" fillId="0" borderId="2" xfId="2" quotePrefix="1" applyFont="1" applyBorder="1" applyAlignment="1">
      <alignment horizontal="left" vertical="top" wrapText="1"/>
    </xf>
    <xf numFmtId="43" fontId="4" fillId="4" borderId="1" xfId="4" applyFont="1" applyFill="1" applyBorder="1" applyAlignment="1">
      <alignment horizontal="center" vertical="top" wrapText="1"/>
    </xf>
    <xf numFmtId="43" fontId="4" fillId="4" borderId="9" xfId="4" applyFont="1" applyFill="1" applyBorder="1" applyAlignment="1">
      <alignment horizontal="center" vertical="top" wrapText="1"/>
    </xf>
    <xf numFmtId="0" fontId="4" fillId="4" borderId="1" xfId="2" quotePrefix="1" applyFont="1" applyFill="1" applyBorder="1" applyAlignment="1">
      <alignment horizontal="center" vertical="top" wrapText="1"/>
    </xf>
    <xf numFmtId="43" fontId="7" fillId="0" borderId="1" xfId="4" applyFont="1" applyBorder="1" applyAlignment="1">
      <alignment horizontal="center" vertical="top" wrapText="1"/>
    </xf>
    <xf numFmtId="43" fontId="7" fillId="0" borderId="9" xfId="4" applyFont="1" applyBorder="1" applyAlignment="1">
      <alignment horizontal="center" vertical="top" wrapText="1"/>
    </xf>
    <xf numFmtId="0" fontId="7" fillId="0" borderId="1" xfId="2" quotePrefix="1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4" fillId="0" borderId="0" xfId="2" applyFont="1" applyAlignment="1">
      <alignment horizontal="center" vertical="center" wrapText="1"/>
    </xf>
  </cellXfs>
  <cellStyles count="12">
    <cellStyle name="Comma 2" xfId="11" xr:uid="{F4B8FBA5-CBEC-4EF7-9C3A-081D8DCD2548}"/>
    <cellStyle name="Normal 2" xfId="1" xr:uid="{00000000-0005-0000-0000-000002000000}"/>
    <cellStyle name="Normal 2 2" xfId="2" xr:uid="{00000000-0005-0000-0000-000003000000}"/>
    <cellStyle name="Normal 2 3" xfId="3" xr:uid="{00000000-0005-0000-0000-000004000000}"/>
    <cellStyle name="Normal 3" xfId="10" xr:uid="{D5A90972-3E1B-4066-BB44-F44CEFFBA1BA}"/>
    <cellStyle name="Percent 2" xfId="7" xr:uid="{026E5758-4518-47F3-BC6B-A1EC622305B7}"/>
    <cellStyle name="จุลภาค" xfId="4" builtinId="3"/>
    <cellStyle name="จุลภาค 2" xfId="5" xr:uid="{8B2C5FFB-5B67-4C8D-9649-07C1B0DC8AA0}"/>
    <cellStyle name="จุลภาค 3" xfId="8" xr:uid="{55DE60AB-E476-43A6-9772-E75DF7C1ABE7}"/>
    <cellStyle name="ปกติ" xfId="0" builtinId="0"/>
    <cellStyle name="เปอร์เซ็นต์" xfId="9" builtinId="5"/>
    <cellStyle name="สกุลเงิน" xfId="6" builtinId="4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407377</xdr:colOff>
      <xdr:row>508</xdr:row>
      <xdr:rowOff>378069</xdr:rowOff>
    </xdr:from>
    <xdr:ext cx="65" cy="170239"/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5D3BFE92-ECE1-452E-B7A4-CC9CC44B5A49}"/>
            </a:ext>
          </a:extLst>
        </xdr:cNvPr>
        <xdr:cNvSpPr txBox="1"/>
      </xdr:nvSpPr>
      <xdr:spPr>
        <a:xfrm>
          <a:off x="24494197" y="56587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522</xdr:row>
      <xdr:rowOff>378069</xdr:rowOff>
    </xdr:from>
    <xdr:ext cx="65" cy="170239"/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1D1EBE6E-089D-4FB8-8440-0557A0850425}"/>
            </a:ext>
          </a:extLst>
        </xdr:cNvPr>
        <xdr:cNvSpPr txBox="1"/>
      </xdr:nvSpPr>
      <xdr:spPr>
        <a:xfrm>
          <a:off x="24494197" y="135987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520</xdr:row>
      <xdr:rowOff>378069</xdr:rowOff>
    </xdr:from>
    <xdr:ext cx="65" cy="170239"/>
    <xdr:sp macro="" textlink="">
      <xdr:nvSpPr>
        <xdr:cNvPr id="4" name="TextBox 5">
          <a:extLst>
            <a:ext uri="{FF2B5EF4-FFF2-40B4-BE49-F238E27FC236}">
              <a16:creationId xmlns:a16="http://schemas.microsoft.com/office/drawing/2014/main" id="{F6A5A5FA-D1CA-4158-8D9F-380DD8488304}"/>
            </a:ext>
          </a:extLst>
        </xdr:cNvPr>
        <xdr:cNvSpPr txBox="1"/>
      </xdr:nvSpPr>
      <xdr:spPr>
        <a:xfrm>
          <a:off x="24494197" y="116328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520</xdr:row>
      <xdr:rowOff>378069</xdr:rowOff>
    </xdr:from>
    <xdr:ext cx="65" cy="170239"/>
    <xdr:sp macro="" textlink="">
      <xdr:nvSpPr>
        <xdr:cNvPr id="5" name="TextBox 6">
          <a:extLst>
            <a:ext uri="{FF2B5EF4-FFF2-40B4-BE49-F238E27FC236}">
              <a16:creationId xmlns:a16="http://schemas.microsoft.com/office/drawing/2014/main" id="{8F9E7BBA-6A59-402E-A978-8F97B51B71B7}"/>
            </a:ext>
          </a:extLst>
        </xdr:cNvPr>
        <xdr:cNvSpPr txBox="1"/>
      </xdr:nvSpPr>
      <xdr:spPr>
        <a:xfrm>
          <a:off x="24494197" y="116328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524</xdr:row>
      <xdr:rowOff>378069</xdr:rowOff>
    </xdr:from>
    <xdr:ext cx="65" cy="170239"/>
    <xdr:sp macro="" textlink="">
      <xdr:nvSpPr>
        <xdr:cNvPr id="10" name="TextBox 4">
          <a:extLst>
            <a:ext uri="{FF2B5EF4-FFF2-40B4-BE49-F238E27FC236}">
              <a16:creationId xmlns:a16="http://schemas.microsoft.com/office/drawing/2014/main" id="{F85150EE-4120-4F45-A26B-79EA43D9B2E1}"/>
            </a:ext>
          </a:extLst>
        </xdr:cNvPr>
        <xdr:cNvSpPr txBox="1"/>
      </xdr:nvSpPr>
      <xdr:spPr>
        <a:xfrm>
          <a:off x="24977644" y="1506106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522</xdr:row>
      <xdr:rowOff>378069</xdr:rowOff>
    </xdr:from>
    <xdr:ext cx="65" cy="170239"/>
    <xdr:sp macro="" textlink="">
      <xdr:nvSpPr>
        <xdr:cNvPr id="11" name="TextBox 5">
          <a:extLst>
            <a:ext uri="{FF2B5EF4-FFF2-40B4-BE49-F238E27FC236}">
              <a16:creationId xmlns:a16="http://schemas.microsoft.com/office/drawing/2014/main" id="{C091FE29-0F78-4394-91FB-1A288249725A}"/>
            </a:ext>
          </a:extLst>
        </xdr:cNvPr>
        <xdr:cNvSpPr txBox="1"/>
      </xdr:nvSpPr>
      <xdr:spPr>
        <a:xfrm>
          <a:off x="24977644" y="14986299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522</xdr:row>
      <xdr:rowOff>378069</xdr:rowOff>
    </xdr:from>
    <xdr:ext cx="65" cy="170239"/>
    <xdr:sp macro="" textlink="">
      <xdr:nvSpPr>
        <xdr:cNvPr id="12" name="TextBox 6">
          <a:extLst>
            <a:ext uri="{FF2B5EF4-FFF2-40B4-BE49-F238E27FC236}">
              <a16:creationId xmlns:a16="http://schemas.microsoft.com/office/drawing/2014/main" id="{43482CF9-D135-41FB-9080-284F96428A89}"/>
            </a:ext>
          </a:extLst>
        </xdr:cNvPr>
        <xdr:cNvSpPr txBox="1"/>
      </xdr:nvSpPr>
      <xdr:spPr>
        <a:xfrm>
          <a:off x="24977644" y="14986299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526</xdr:row>
      <xdr:rowOff>378069</xdr:rowOff>
    </xdr:from>
    <xdr:ext cx="65" cy="170239"/>
    <xdr:sp macro="" textlink="">
      <xdr:nvSpPr>
        <xdr:cNvPr id="13" name="TextBox 4">
          <a:extLst>
            <a:ext uri="{FF2B5EF4-FFF2-40B4-BE49-F238E27FC236}">
              <a16:creationId xmlns:a16="http://schemas.microsoft.com/office/drawing/2014/main" id="{1AC588AA-AB47-46FF-A6E3-4D173ACF1A33}"/>
            </a:ext>
          </a:extLst>
        </xdr:cNvPr>
        <xdr:cNvSpPr txBox="1"/>
      </xdr:nvSpPr>
      <xdr:spPr>
        <a:xfrm>
          <a:off x="24977644" y="1506106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524</xdr:row>
      <xdr:rowOff>378069</xdr:rowOff>
    </xdr:from>
    <xdr:ext cx="65" cy="170239"/>
    <xdr:sp macro="" textlink="">
      <xdr:nvSpPr>
        <xdr:cNvPr id="14" name="TextBox 5">
          <a:extLst>
            <a:ext uri="{FF2B5EF4-FFF2-40B4-BE49-F238E27FC236}">
              <a16:creationId xmlns:a16="http://schemas.microsoft.com/office/drawing/2014/main" id="{8E255930-88D0-45D2-99A0-2C2424ABECCA}"/>
            </a:ext>
          </a:extLst>
        </xdr:cNvPr>
        <xdr:cNvSpPr txBox="1"/>
      </xdr:nvSpPr>
      <xdr:spPr>
        <a:xfrm>
          <a:off x="24977644" y="14986299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524</xdr:row>
      <xdr:rowOff>378069</xdr:rowOff>
    </xdr:from>
    <xdr:ext cx="65" cy="170239"/>
    <xdr:sp macro="" textlink="">
      <xdr:nvSpPr>
        <xdr:cNvPr id="15" name="TextBox 6">
          <a:extLst>
            <a:ext uri="{FF2B5EF4-FFF2-40B4-BE49-F238E27FC236}">
              <a16:creationId xmlns:a16="http://schemas.microsoft.com/office/drawing/2014/main" id="{9321D8A3-8DE5-4E2B-BDF9-E55614B38425}"/>
            </a:ext>
          </a:extLst>
        </xdr:cNvPr>
        <xdr:cNvSpPr txBox="1"/>
      </xdr:nvSpPr>
      <xdr:spPr>
        <a:xfrm>
          <a:off x="24977644" y="14986299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526</xdr:row>
      <xdr:rowOff>378069</xdr:rowOff>
    </xdr:from>
    <xdr:ext cx="65" cy="170239"/>
    <xdr:sp macro="" textlink="">
      <xdr:nvSpPr>
        <xdr:cNvPr id="16" name="TextBox 5">
          <a:extLst>
            <a:ext uri="{FF2B5EF4-FFF2-40B4-BE49-F238E27FC236}">
              <a16:creationId xmlns:a16="http://schemas.microsoft.com/office/drawing/2014/main" id="{6163914B-CE32-4393-B74D-C5929677778A}"/>
            </a:ext>
          </a:extLst>
        </xdr:cNvPr>
        <xdr:cNvSpPr txBox="1"/>
      </xdr:nvSpPr>
      <xdr:spPr>
        <a:xfrm>
          <a:off x="24977644" y="1506106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526</xdr:row>
      <xdr:rowOff>378069</xdr:rowOff>
    </xdr:from>
    <xdr:ext cx="65" cy="170239"/>
    <xdr:sp macro="" textlink="">
      <xdr:nvSpPr>
        <xdr:cNvPr id="17" name="TextBox 6">
          <a:extLst>
            <a:ext uri="{FF2B5EF4-FFF2-40B4-BE49-F238E27FC236}">
              <a16:creationId xmlns:a16="http://schemas.microsoft.com/office/drawing/2014/main" id="{C3EE46CF-FE73-4F2D-88A2-CFF8EE32D25A}"/>
            </a:ext>
          </a:extLst>
        </xdr:cNvPr>
        <xdr:cNvSpPr txBox="1"/>
      </xdr:nvSpPr>
      <xdr:spPr>
        <a:xfrm>
          <a:off x="24977644" y="1506106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528</xdr:row>
      <xdr:rowOff>378069</xdr:rowOff>
    </xdr:from>
    <xdr:ext cx="65" cy="170239"/>
    <xdr:sp macro="" textlink="">
      <xdr:nvSpPr>
        <xdr:cNvPr id="18" name="TextBox 4">
          <a:extLst>
            <a:ext uri="{FF2B5EF4-FFF2-40B4-BE49-F238E27FC236}">
              <a16:creationId xmlns:a16="http://schemas.microsoft.com/office/drawing/2014/main" id="{71F8EE0B-0DD2-47B0-80D3-17EEEF7F1511}"/>
            </a:ext>
          </a:extLst>
        </xdr:cNvPr>
        <xdr:cNvSpPr txBox="1"/>
      </xdr:nvSpPr>
      <xdr:spPr>
        <a:xfrm>
          <a:off x="24977644" y="1506106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530</xdr:row>
      <xdr:rowOff>378069</xdr:rowOff>
    </xdr:from>
    <xdr:ext cx="65" cy="170239"/>
    <xdr:sp macro="" textlink="">
      <xdr:nvSpPr>
        <xdr:cNvPr id="19" name="TextBox 4">
          <a:extLst>
            <a:ext uri="{FF2B5EF4-FFF2-40B4-BE49-F238E27FC236}">
              <a16:creationId xmlns:a16="http://schemas.microsoft.com/office/drawing/2014/main" id="{AD85FAEE-9E39-40B2-B41E-69D91D5F571E}"/>
            </a:ext>
          </a:extLst>
        </xdr:cNvPr>
        <xdr:cNvSpPr txBox="1"/>
      </xdr:nvSpPr>
      <xdr:spPr>
        <a:xfrm>
          <a:off x="24977644" y="15120496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528</xdr:row>
      <xdr:rowOff>378069</xdr:rowOff>
    </xdr:from>
    <xdr:ext cx="65" cy="170239"/>
    <xdr:sp macro="" textlink="">
      <xdr:nvSpPr>
        <xdr:cNvPr id="20" name="TextBox 5">
          <a:extLst>
            <a:ext uri="{FF2B5EF4-FFF2-40B4-BE49-F238E27FC236}">
              <a16:creationId xmlns:a16="http://schemas.microsoft.com/office/drawing/2014/main" id="{BBB6ADE2-8962-4795-A45C-B082E4CF051B}"/>
            </a:ext>
          </a:extLst>
        </xdr:cNvPr>
        <xdr:cNvSpPr txBox="1"/>
      </xdr:nvSpPr>
      <xdr:spPr>
        <a:xfrm>
          <a:off x="24977644" y="1506106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528</xdr:row>
      <xdr:rowOff>378069</xdr:rowOff>
    </xdr:from>
    <xdr:ext cx="65" cy="170239"/>
    <xdr:sp macro="" textlink="">
      <xdr:nvSpPr>
        <xdr:cNvPr id="21" name="TextBox 6">
          <a:extLst>
            <a:ext uri="{FF2B5EF4-FFF2-40B4-BE49-F238E27FC236}">
              <a16:creationId xmlns:a16="http://schemas.microsoft.com/office/drawing/2014/main" id="{3067CAB6-EEBB-4798-823D-E8D96B81B019}"/>
            </a:ext>
          </a:extLst>
        </xdr:cNvPr>
        <xdr:cNvSpPr txBox="1"/>
      </xdr:nvSpPr>
      <xdr:spPr>
        <a:xfrm>
          <a:off x="24977644" y="1506106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530</xdr:row>
      <xdr:rowOff>378069</xdr:rowOff>
    </xdr:from>
    <xdr:ext cx="65" cy="170239"/>
    <xdr:sp macro="" textlink="">
      <xdr:nvSpPr>
        <xdr:cNvPr id="22" name="TextBox 5">
          <a:extLst>
            <a:ext uri="{FF2B5EF4-FFF2-40B4-BE49-F238E27FC236}">
              <a16:creationId xmlns:a16="http://schemas.microsoft.com/office/drawing/2014/main" id="{5E5F2E67-FAF1-42D8-99C9-3FDE84F2C42A}"/>
            </a:ext>
          </a:extLst>
        </xdr:cNvPr>
        <xdr:cNvSpPr txBox="1"/>
      </xdr:nvSpPr>
      <xdr:spPr>
        <a:xfrm>
          <a:off x="24977644" y="15120496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530</xdr:row>
      <xdr:rowOff>378069</xdr:rowOff>
    </xdr:from>
    <xdr:ext cx="65" cy="170239"/>
    <xdr:sp macro="" textlink="">
      <xdr:nvSpPr>
        <xdr:cNvPr id="23" name="TextBox 6">
          <a:extLst>
            <a:ext uri="{FF2B5EF4-FFF2-40B4-BE49-F238E27FC236}">
              <a16:creationId xmlns:a16="http://schemas.microsoft.com/office/drawing/2014/main" id="{0A06ED59-923E-4126-B2CD-A871521E4467}"/>
            </a:ext>
          </a:extLst>
        </xdr:cNvPr>
        <xdr:cNvSpPr txBox="1"/>
      </xdr:nvSpPr>
      <xdr:spPr>
        <a:xfrm>
          <a:off x="24977644" y="15120496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530</xdr:row>
      <xdr:rowOff>378069</xdr:rowOff>
    </xdr:from>
    <xdr:ext cx="65" cy="170239"/>
    <xdr:sp macro="" textlink="">
      <xdr:nvSpPr>
        <xdr:cNvPr id="24" name="TextBox 4">
          <a:extLst>
            <a:ext uri="{FF2B5EF4-FFF2-40B4-BE49-F238E27FC236}">
              <a16:creationId xmlns:a16="http://schemas.microsoft.com/office/drawing/2014/main" id="{835310FA-1955-442A-8355-121316099550}"/>
            </a:ext>
          </a:extLst>
        </xdr:cNvPr>
        <xdr:cNvSpPr txBox="1"/>
      </xdr:nvSpPr>
      <xdr:spPr>
        <a:xfrm>
          <a:off x="24977644" y="1506106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532</xdr:row>
      <xdr:rowOff>378069</xdr:rowOff>
    </xdr:from>
    <xdr:ext cx="65" cy="170239"/>
    <xdr:sp macro="" textlink="">
      <xdr:nvSpPr>
        <xdr:cNvPr id="25" name="TextBox 4">
          <a:extLst>
            <a:ext uri="{FF2B5EF4-FFF2-40B4-BE49-F238E27FC236}">
              <a16:creationId xmlns:a16="http://schemas.microsoft.com/office/drawing/2014/main" id="{03CE7071-C308-42B7-8F03-E7EF0305529F}"/>
            </a:ext>
          </a:extLst>
        </xdr:cNvPr>
        <xdr:cNvSpPr txBox="1"/>
      </xdr:nvSpPr>
      <xdr:spPr>
        <a:xfrm>
          <a:off x="24977644" y="15120496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530</xdr:row>
      <xdr:rowOff>378069</xdr:rowOff>
    </xdr:from>
    <xdr:ext cx="65" cy="170239"/>
    <xdr:sp macro="" textlink="">
      <xdr:nvSpPr>
        <xdr:cNvPr id="26" name="TextBox 5">
          <a:extLst>
            <a:ext uri="{FF2B5EF4-FFF2-40B4-BE49-F238E27FC236}">
              <a16:creationId xmlns:a16="http://schemas.microsoft.com/office/drawing/2014/main" id="{EDF0204A-045C-4656-A7B7-F1DB5E5806D1}"/>
            </a:ext>
          </a:extLst>
        </xdr:cNvPr>
        <xdr:cNvSpPr txBox="1"/>
      </xdr:nvSpPr>
      <xdr:spPr>
        <a:xfrm>
          <a:off x="24977644" y="1506106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530</xdr:row>
      <xdr:rowOff>378069</xdr:rowOff>
    </xdr:from>
    <xdr:ext cx="65" cy="170239"/>
    <xdr:sp macro="" textlink="">
      <xdr:nvSpPr>
        <xdr:cNvPr id="27" name="TextBox 6">
          <a:extLst>
            <a:ext uri="{FF2B5EF4-FFF2-40B4-BE49-F238E27FC236}">
              <a16:creationId xmlns:a16="http://schemas.microsoft.com/office/drawing/2014/main" id="{9B8FA2BC-3706-4D75-A645-F8DD1D047876}"/>
            </a:ext>
          </a:extLst>
        </xdr:cNvPr>
        <xdr:cNvSpPr txBox="1"/>
      </xdr:nvSpPr>
      <xdr:spPr>
        <a:xfrm>
          <a:off x="24977644" y="1506106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532</xdr:row>
      <xdr:rowOff>378069</xdr:rowOff>
    </xdr:from>
    <xdr:ext cx="65" cy="170239"/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D03F9176-ECAE-40B0-9F05-0E3A3234C399}"/>
            </a:ext>
          </a:extLst>
        </xdr:cNvPr>
        <xdr:cNvSpPr txBox="1"/>
      </xdr:nvSpPr>
      <xdr:spPr>
        <a:xfrm>
          <a:off x="24977644" y="15120496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532</xdr:row>
      <xdr:rowOff>378069</xdr:rowOff>
    </xdr:from>
    <xdr:ext cx="65" cy="170239"/>
    <xdr:sp macro="" textlink="">
      <xdr:nvSpPr>
        <xdr:cNvPr id="29" name="TextBox 6">
          <a:extLst>
            <a:ext uri="{FF2B5EF4-FFF2-40B4-BE49-F238E27FC236}">
              <a16:creationId xmlns:a16="http://schemas.microsoft.com/office/drawing/2014/main" id="{7A93AD36-3074-4528-AE1D-DF8EEFFF9651}"/>
            </a:ext>
          </a:extLst>
        </xdr:cNvPr>
        <xdr:cNvSpPr txBox="1"/>
      </xdr:nvSpPr>
      <xdr:spPr>
        <a:xfrm>
          <a:off x="24977644" y="15120496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532</xdr:row>
      <xdr:rowOff>378069</xdr:rowOff>
    </xdr:from>
    <xdr:ext cx="65" cy="170239"/>
    <xdr:sp macro="" textlink="">
      <xdr:nvSpPr>
        <xdr:cNvPr id="30" name="TextBox 4">
          <a:extLst>
            <a:ext uri="{FF2B5EF4-FFF2-40B4-BE49-F238E27FC236}">
              <a16:creationId xmlns:a16="http://schemas.microsoft.com/office/drawing/2014/main" id="{D9F448F3-CFF1-4867-B72D-82BEBE33D9D0}"/>
            </a:ext>
          </a:extLst>
        </xdr:cNvPr>
        <xdr:cNvSpPr txBox="1"/>
      </xdr:nvSpPr>
      <xdr:spPr>
        <a:xfrm>
          <a:off x="24977644" y="1506106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534</xdr:row>
      <xdr:rowOff>378069</xdr:rowOff>
    </xdr:from>
    <xdr:ext cx="65" cy="170239"/>
    <xdr:sp macro="" textlink="">
      <xdr:nvSpPr>
        <xdr:cNvPr id="31" name="TextBox 4">
          <a:extLst>
            <a:ext uri="{FF2B5EF4-FFF2-40B4-BE49-F238E27FC236}">
              <a16:creationId xmlns:a16="http://schemas.microsoft.com/office/drawing/2014/main" id="{219E9082-E48B-4476-BE44-2E03E8E57069}"/>
            </a:ext>
          </a:extLst>
        </xdr:cNvPr>
        <xdr:cNvSpPr txBox="1"/>
      </xdr:nvSpPr>
      <xdr:spPr>
        <a:xfrm>
          <a:off x="24977644" y="15120496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532</xdr:row>
      <xdr:rowOff>378069</xdr:rowOff>
    </xdr:from>
    <xdr:ext cx="65" cy="170239"/>
    <xdr:sp macro="" textlink="">
      <xdr:nvSpPr>
        <xdr:cNvPr id="32" name="TextBox 5">
          <a:extLst>
            <a:ext uri="{FF2B5EF4-FFF2-40B4-BE49-F238E27FC236}">
              <a16:creationId xmlns:a16="http://schemas.microsoft.com/office/drawing/2014/main" id="{04108D5B-B67E-4932-A42E-9164280B6A26}"/>
            </a:ext>
          </a:extLst>
        </xdr:cNvPr>
        <xdr:cNvSpPr txBox="1"/>
      </xdr:nvSpPr>
      <xdr:spPr>
        <a:xfrm>
          <a:off x="24977644" y="1506106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532</xdr:row>
      <xdr:rowOff>378069</xdr:rowOff>
    </xdr:from>
    <xdr:ext cx="65" cy="170239"/>
    <xdr:sp macro="" textlink="">
      <xdr:nvSpPr>
        <xdr:cNvPr id="33" name="TextBox 6">
          <a:extLst>
            <a:ext uri="{FF2B5EF4-FFF2-40B4-BE49-F238E27FC236}">
              <a16:creationId xmlns:a16="http://schemas.microsoft.com/office/drawing/2014/main" id="{286DA7B3-F0C8-4F1D-887E-F7950D8DDA07}"/>
            </a:ext>
          </a:extLst>
        </xdr:cNvPr>
        <xdr:cNvSpPr txBox="1"/>
      </xdr:nvSpPr>
      <xdr:spPr>
        <a:xfrm>
          <a:off x="24977644" y="1506106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534</xdr:row>
      <xdr:rowOff>378069</xdr:rowOff>
    </xdr:from>
    <xdr:ext cx="65" cy="170239"/>
    <xdr:sp macro="" textlink="">
      <xdr:nvSpPr>
        <xdr:cNvPr id="34" name="TextBox 5">
          <a:extLst>
            <a:ext uri="{FF2B5EF4-FFF2-40B4-BE49-F238E27FC236}">
              <a16:creationId xmlns:a16="http://schemas.microsoft.com/office/drawing/2014/main" id="{1D096F06-80AB-4BA0-A3A0-EF76CBEA8674}"/>
            </a:ext>
          </a:extLst>
        </xdr:cNvPr>
        <xdr:cNvSpPr txBox="1"/>
      </xdr:nvSpPr>
      <xdr:spPr>
        <a:xfrm>
          <a:off x="24977644" y="15120496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534</xdr:row>
      <xdr:rowOff>378069</xdr:rowOff>
    </xdr:from>
    <xdr:ext cx="65" cy="170239"/>
    <xdr:sp macro="" textlink="">
      <xdr:nvSpPr>
        <xdr:cNvPr id="35" name="TextBox 6">
          <a:extLst>
            <a:ext uri="{FF2B5EF4-FFF2-40B4-BE49-F238E27FC236}">
              <a16:creationId xmlns:a16="http://schemas.microsoft.com/office/drawing/2014/main" id="{202AFE14-0E40-4697-A163-A63A4E0E09DF}"/>
            </a:ext>
          </a:extLst>
        </xdr:cNvPr>
        <xdr:cNvSpPr txBox="1"/>
      </xdr:nvSpPr>
      <xdr:spPr>
        <a:xfrm>
          <a:off x="24977644" y="15120496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536</xdr:row>
      <xdr:rowOff>378069</xdr:rowOff>
    </xdr:from>
    <xdr:ext cx="65" cy="170239"/>
    <xdr:sp macro="" textlink="">
      <xdr:nvSpPr>
        <xdr:cNvPr id="36" name="TextBox 4">
          <a:extLst>
            <a:ext uri="{FF2B5EF4-FFF2-40B4-BE49-F238E27FC236}">
              <a16:creationId xmlns:a16="http://schemas.microsoft.com/office/drawing/2014/main" id="{1A0698F0-81C1-4632-BE07-FB138733BB59}"/>
            </a:ext>
          </a:extLst>
        </xdr:cNvPr>
        <xdr:cNvSpPr txBox="1"/>
      </xdr:nvSpPr>
      <xdr:spPr>
        <a:xfrm>
          <a:off x="24977644" y="1506106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538</xdr:row>
      <xdr:rowOff>378069</xdr:rowOff>
    </xdr:from>
    <xdr:ext cx="65" cy="170239"/>
    <xdr:sp macro="" textlink="">
      <xdr:nvSpPr>
        <xdr:cNvPr id="37" name="TextBox 4">
          <a:extLst>
            <a:ext uri="{FF2B5EF4-FFF2-40B4-BE49-F238E27FC236}">
              <a16:creationId xmlns:a16="http://schemas.microsoft.com/office/drawing/2014/main" id="{BDCA17E6-E23F-4D93-B3A0-62F07D668AA7}"/>
            </a:ext>
          </a:extLst>
        </xdr:cNvPr>
        <xdr:cNvSpPr txBox="1"/>
      </xdr:nvSpPr>
      <xdr:spPr>
        <a:xfrm>
          <a:off x="24977644" y="15120496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536</xdr:row>
      <xdr:rowOff>378069</xdr:rowOff>
    </xdr:from>
    <xdr:ext cx="65" cy="170239"/>
    <xdr:sp macro="" textlink="">
      <xdr:nvSpPr>
        <xdr:cNvPr id="38" name="TextBox 5">
          <a:extLst>
            <a:ext uri="{FF2B5EF4-FFF2-40B4-BE49-F238E27FC236}">
              <a16:creationId xmlns:a16="http://schemas.microsoft.com/office/drawing/2014/main" id="{0CB9F718-48FC-46A4-AF43-09C67DBC5D33}"/>
            </a:ext>
          </a:extLst>
        </xdr:cNvPr>
        <xdr:cNvSpPr txBox="1"/>
      </xdr:nvSpPr>
      <xdr:spPr>
        <a:xfrm>
          <a:off x="24977644" y="1506106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536</xdr:row>
      <xdr:rowOff>378069</xdr:rowOff>
    </xdr:from>
    <xdr:ext cx="65" cy="170239"/>
    <xdr:sp macro="" textlink="">
      <xdr:nvSpPr>
        <xdr:cNvPr id="39" name="TextBox 6">
          <a:extLst>
            <a:ext uri="{FF2B5EF4-FFF2-40B4-BE49-F238E27FC236}">
              <a16:creationId xmlns:a16="http://schemas.microsoft.com/office/drawing/2014/main" id="{C940343B-9A5E-4A26-A96B-D93F8591C87F}"/>
            </a:ext>
          </a:extLst>
        </xdr:cNvPr>
        <xdr:cNvSpPr txBox="1"/>
      </xdr:nvSpPr>
      <xdr:spPr>
        <a:xfrm>
          <a:off x="24977644" y="1506106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538</xdr:row>
      <xdr:rowOff>378069</xdr:rowOff>
    </xdr:from>
    <xdr:ext cx="65" cy="170239"/>
    <xdr:sp macro="" textlink="">
      <xdr:nvSpPr>
        <xdr:cNvPr id="40" name="TextBox 5">
          <a:extLst>
            <a:ext uri="{FF2B5EF4-FFF2-40B4-BE49-F238E27FC236}">
              <a16:creationId xmlns:a16="http://schemas.microsoft.com/office/drawing/2014/main" id="{96994DD2-82C1-442B-9FAC-540BC8978F4A}"/>
            </a:ext>
          </a:extLst>
        </xdr:cNvPr>
        <xdr:cNvSpPr txBox="1"/>
      </xdr:nvSpPr>
      <xdr:spPr>
        <a:xfrm>
          <a:off x="24977644" y="15120496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538</xdr:row>
      <xdr:rowOff>378069</xdr:rowOff>
    </xdr:from>
    <xdr:ext cx="65" cy="170239"/>
    <xdr:sp macro="" textlink="">
      <xdr:nvSpPr>
        <xdr:cNvPr id="41" name="TextBox 6">
          <a:extLst>
            <a:ext uri="{FF2B5EF4-FFF2-40B4-BE49-F238E27FC236}">
              <a16:creationId xmlns:a16="http://schemas.microsoft.com/office/drawing/2014/main" id="{FFA82E2F-9BD5-460E-9C5F-A45400436CF3}"/>
            </a:ext>
          </a:extLst>
        </xdr:cNvPr>
        <xdr:cNvSpPr txBox="1"/>
      </xdr:nvSpPr>
      <xdr:spPr>
        <a:xfrm>
          <a:off x="24977644" y="15120496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540</xdr:row>
      <xdr:rowOff>378069</xdr:rowOff>
    </xdr:from>
    <xdr:ext cx="65" cy="170239"/>
    <xdr:sp macro="" textlink="">
      <xdr:nvSpPr>
        <xdr:cNvPr id="42" name="TextBox 4">
          <a:extLst>
            <a:ext uri="{FF2B5EF4-FFF2-40B4-BE49-F238E27FC236}">
              <a16:creationId xmlns:a16="http://schemas.microsoft.com/office/drawing/2014/main" id="{F4F8A021-17FC-4ECC-85AF-99FA642643AE}"/>
            </a:ext>
          </a:extLst>
        </xdr:cNvPr>
        <xdr:cNvSpPr txBox="1"/>
      </xdr:nvSpPr>
      <xdr:spPr>
        <a:xfrm>
          <a:off x="24977644" y="1506106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542</xdr:row>
      <xdr:rowOff>378069</xdr:rowOff>
    </xdr:from>
    <xdr:ext cx="65" cy="170239"/>
    <xdr:sp macro="" textlink="">
      <xdr:nvSpPr>
        <xdr:cNvPr id="43" name="TextBox 4">
          <a:extLst>
            <a:ext uri="{FF2B5EF4-FFF2-40B4-BE49-F238E27FC236}">
              <a16:creationId xmlns:a16="http://schemas.microsoft.com/office/drawing/2014/main" id="{E8827224-2BE6-4856-BB20-538E7D9BF11C}"/>
            </a:ext>
          </a:extLst>
        </xdr:cNvPr>
        <xdr:cNvSpPr txBox="1"/>
      </xdr:nvSpPr>
      <xdr:spPr>
        <a:xfrm>
          <a:off x="24977644" y="15120496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540</xdr:row>
      <xdr:rowOff>378069</xdr:rowOff>
    </xdr:from>
    <xdr:ext cx="65" cy="170239"/>
    <xdr:sp macro="" textlink="">
      <xdr:nvSpPr>
        <xdr:cNvPr id="44" name="TextBox 5">
          <a:extLst>
            <a:ext uri="{FF2B5EF4-FFF2-40B4-BE49-F238E27FC236}">
              <a16:creationId xmlns:a16="http://schemas.microsoft.com/office/drawing/2014/main" id="{56D0D1B0-E48C-4633-9117-380FDEE5C094}"/>
            </a:ext>
          </a:extLst>
        </xdr:cNvPr>
        <xdr:cNvSpPr txBox="1"/>
      </xdr:nvSpPr>
      <xdr:spPr>
        <a:xfrm>
          <a:off x="24977644" y="1506106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508</xdr:row>
      <xdr:rowOff>378069</xdr:rowOff>
    </xdr:from>
    <xdr:ext cx="65" cy="170239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2966FCB4-CCE1-44FA-BDC1-4723C4866457}"/>
            </a:ext>
          </a:extLst>
        </xdr:cNvPr>
        <xdr:cNvSpPr txBox="1"/>
      </xdr:nvSpPr>
      <xdr:spPr>
        <a:xfrm>
          <a:off x="21619552" y="16838763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522</xdr:row>
      <xdr:rowOff>378069</xdr:rowOff>
    </xdr:from>
    <xdr:ext cx="65" cy="170239"/>
    <xdr:sp macro="" textlink="">
      <xdr:nvSpPr>
        <xdr:cNvPr id="7" name="TextBox 4">
          <a:extLst>
            <a:ext uri="{FF2B5EF4-FFF2-40B4-BE49-F238E27FC236}">
              <a16:creationId xmlns:a16="http://schemas.microsoft.com/office/drawing/2014/main" id="{949022D3-185D-486F-9636-F575954FDB91}"/>
            </a:ext>
          </a:extLst>
        </xdr:cNvPr>
        <xdr:cNvSpPr txBox="1"/>
      </xdr:nvSpPr>
      <xdr:spPr>
        <a:xfrm>
          <a:off x="21619552" y="172523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520</xdr:row>
      <xdr:rowOff>378069</xdr:rowOff>
    </xdr:from>
    <xdr:ext cx="65" cy="170239"/>
    <xdr:sp macro="" textlink="">
      <xdr:nvSpPr>
        <xdr:cNvPr id="8" name="TextBox 5">
          <a:extLst>
            <a:ext uri="{FF2B5EF4-FFF2-40B4-BE49-F238E27FC236}">
              <a16:creationId xmlns:a16="http://schemas.microsoft.com/office/drawing/2014/main" id="{BBE63BED-37ED-4CCF-A247-FB1EFC47F81D}"/>
            </a:ext>
          </a:extLst>
        </xdr:cNvPr>
        <xdr:cNvSpPr txBox="1"/>
      </xdr:nvSpPr>
      <xdr:spPr>
        <a:xfrm>
          <a:off x="21619552" y="17178425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520</xdr:row>
      <xdr:rowOff>378069</xdr:rowOff>
    </xdr:from>
    <xdr:ext cx="65" cy="170239"/>
    <xdr:sp macro="" textlink="">
      <xdr:nvSpPr>
        <xdr:cNvPr id="9" name="TextBox 6">
          <a:extLst>
            <a:ext uri="{FF2B5EF4-FFF2-40B4-BE49-F238E27FC236}">
              <a16:creationId xmlns:a16="http://schemas.microsoft.com/office/drawing/2014/main" id="{1B883A4D-B74D-4CA5-9D29-14821E720DAC}"/>
            </a:ext>
          </a:extLst>
        </xdr:cNvPr>
        <xdr:cNvSpPr txBox="1"/>
      </xdr:nvSpPr>
      <xdr:spPr>
        <a:xfrm>
          <a:off x="21619552" y="17178425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524</xdr:row>
      <xdr:rowOff>378069</xdr:rowOff>
    </xdr:from>
    <xdr:ext cx="65" cy="170239"/>
    <xdr:sp macro="" textlink="">
      <xdr:nvSpPr>
        <xdr:cNvPr id="45" name="TextBox 4">
          <a:extLst>
            <a:ext uri="{FF2B5EF4-FFF2-40B4-BE49-F238E27FC236}">
              <a16:creationId xmlns:a16="http://schemas.microsoft.com/office/drawing/2014/main" id="{81F1A00F-6703-44AA-B530-E2F721545095}"/>
            </a:ext>
          </a:extLst>
        </xdr:cNvPr>
        <xdr:cNvSpPr txBox="1"/>
      </xdr:nvSpPr>
      <xdr:spPr>
        <a:xfrm>
          <a:off x="21619552" y="17311775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522</xdr:row>
      <xdr:rowOff>378069</xdr:rowOff>
    </xdr:from>
    <xdr:ext cx="65" cy="170239"/>
    <xdr:sp macro="" textlink="">
      <xdr:nvSpPr>
        <xdr:cNvPr id="46" name="TextBox 5">
          <a:extLst>
            <a:ext uri="{FF2B5EF4-FFF2-40B4-BE49-F238E27FC236}">
              <a16:creationId xmlns:a16="http://schemas.microsoft.com/office/drawing/2014/main" id="{94847C49-324A-4608-B0C3-7F860FD79618}"/>
            </a:ext>
          </a:extLst>
        </xdr:cNvPr>
        <xdr:cNvSpPr txBox="1"/>
      </xdr:nvSpPr>
      <xdr:spPr>
        <a:xfrm>
          <a:off x="21619552" y="172523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522</xdr:row>
      <xdr:rowOff>378069</xdr:rowOff>
    </xdr:from>
    <xdr:ext cx="65" cy="170239"/>
    <xdr:sp macro="" textlink="">
      <xdr:nvSpPr>
        <xdr:cNvPr id="47" name="TextBox 6">
          <a:extLst>
            <a:ext uri="{FF2B5EF4-FFF2-40B4-BE49-F238E27FC236}">
              <a16:creationId xmlns:a16="http://schemas.microsoft.com/office/drawing/2014/main" id="{D12B5963-13E9-46C2-AD65-414528030D6E}"/>
            </a:ext>
          </a:extLst>
        </xdr:cNvPr>
        <xdr:cNvSpPr txBox="1"/>
      </xdr:nvSpPr>
      <xdr:spPr>
        <a:xfrm>
          <a:off x="21619552" y="172523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526</xdr:row>
      <xdr:rowOff>378069</xdr:rowOff>
    </xdr:from>
    <xdr:ext cx="65" cy="170239"/>
    <xdr:sp macro="" textlink="">
      <xdr:nvSpPr>
        <xdr:cNvPr id="48" name="TextBox 4">
          <a:extLst>
            <a:ext uri="{FF2B5EF4-FFF2-40B4-BE49-F238E27FC236}">
              <a16:creationId xmlns:a16="http://schemas.microsoft.com/office/drawing/2014/main" id="{DC91C893-E27A-4E90-A79A-60AA4FCB6D4C}"/>
            </a:ext>
          </a:extLst>
        </xdr:cNvPr>
        <xdr:cNvSpPr txBox="1"/>
      </xdr:nvSpPr>
      <xdr:spPr>
        <a:xfrm>
          <a:off x="21619552" y="17372354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524</xdr:row>
      <xdr:rowOff>378069</xdr:rowOff>
    </xdr:from>
    <xdr:ext cx="65" cy="170239"/>
    <xdr:sp macro="" textlink="">
      <xdr:nvSpPr>
        <xdr:cNvPr id="49" name="TextBox 5">
          <a:extLst>
            <a:ext uri="{FF2B5EF4-FFF2-40B4-BE49-F238E27FC236}">
              <a16:creationId xmlns:a16="http://schemas.microsoft.com/office/drawing/2014/main" id="{BFDB1527-CE21-4089-80F1-F915695B51E4}"/>
            </a:ext>
          </a:extLst>
        </xdr:cNvPr>
        <xdr:cNvSpPr txBox="1"/>
      </xdr:nvSpPr>
      <xdr:spPr>
        <a:xfrm>
          <a:off x="21619552" y="17311775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524</xdr:row>
      <xdr:rowOff>378069</xdr:rowOff>
    </xdr:from>
    <xdr:ext cx="65" cy="170239"/>
    <xdr:sp macro="" textlink="">
      <xdr:nvSpPr>
        <xdr:cNvPr id="50" name="TextBox 6">
          <a:extLst>
            <a:ext uri="{FF2B5EF4-FFF2-40B4-BE49-F238E27FC236}">
              <a16:creationId xmlns:a16="http://schemas.microsoft.com/office/drawing/2014/main" id="{60AB5676-C3C2-4B9E-88A3-89BAF4740742}"/>
            </a:ext>
          </a:extLst>
        </xdr:cNvPr>
        <xdr:cNvSpPr txBox="1"/>
      </xdr:nvSpPr>
      <xdr:spPr>
        <a:xfrm>
          <a:off x="21619552" y="17311775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526</xdr:row>
      <xdr:rowOff>378069</xdr:rowOff>
    </xdr:from>
    <xdr:ext cx="65" cy="170239"/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9F58DCFA-2FE4-436A-8A74-8DDE4EBF3862}"/>
            </a:ext>
          </a:extLst>
        </xdr:cNvPr>
        <xdr:cNvSpPr txBox="1"/>
      </xdr:nvSpPr>
      <xdr:spPr>
        <a:xfrm>
          <a:off x="21619552" y="17372354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526</xdr:row>
      <xdr:rowOff>378069</xdr:rowOff>
    </xdr:from>
    <xdr:ext cx="65" cy="170239"/>
    <xdr:sp macro="" textlink="">
      <xdr:nvSpPr>
        <xdr:cNvPr id="52" name="TextBox 6">
          <a:extLst>
            <a:ext uri="{FF2B5EF4-FFF2-40B4-BE49-F238E27FC236}">
              <a16:creationId xmlns:a16="http://schemas.microsoft.com/office/drawing/2014/main" id="{EFDFD8EC-A277-4DAB-BA11-349AE56FC245}"/>
            </a:ext>
          </a:extLst>
        </xdr:cNvPr>
        <xdr:cNvSpPr txBox="1"/>
      </xdr:nvSpPr>
      <xdr:spPr>
        <a:xfrm>
          <a:off x="21619552" y="17372354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528</xdr:row>
      <xdr:rowOff>378069</xdr:rowOff>
    </xdr:from>
    <xdr:ext cx="65" cy="170239"/>
    <xdr:sp macro="" textlink="">
      <xdr:nvSpPr>
        <xdr:cNvPr id="53" name="TextBox 4">
          <a:extLst>
            <a:ext uri="{FF2B5EF4-FFF2-40B4-BE49-F238E27FC236}">
              <a16:creationId xmlns:a16="http://schemas.microsoft.com/office/drawing/2014/main" id="{FD3AF536-ACAE-4607-8211-C67E175FB956}"/>
            </a:ext>
          </a:extLst>
        </xdr:cNvPr>
        <xdr:cNvSpPr txBox="1"/>
      </xdr:nvSpPr>
      <xdr:spPr>
        <a:xfrm>
          <a:off x="21619552" y="1743521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530</xdr:row>
      <xdr:rowOff>378069</xdr:rowOff>
    </xdr:from>
    <xdr:ext cx="65" cy="170239"/>
    <xdr:sp macro="" textlink="">
      <xdr:nvSpPr>
        <xdr:cNvPr id="54" name="TextBox 4">
          <a:extLst>
            <a:ext uri="{FF2B5EF4-FFF2-40B4-BE49-F238E27FC236}">
              <a16:creationId xmlns:a16="http://schemas.microsoft.com/office/drawing/2014/main" id="{7CC0781E-9507-4F1A-A536-21002E8B76B4}"/>
            </a:ext>
          </a:extLst>
        </xdr:cNvPr>
        <xdr:cNvSpPr txBox="1"/>
      </xdr:nvSpPr>
      <xdr:spPr>
        <a:xfrm>
          <a:off x="21619552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528</xdr:row>
      <xdr:rowOff>378069</xdr:rowOff>
    </xdr:from>
    <xdr:ext cx="65" cy="170239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1166A06F-1C0C-46E4-B5DF-ABB4DC90BE11}"/>
            </a:ext>
          </a:extLst>
        </xdr:cNvPr>
        <xdr:cNvSpPr txBox="1"/>
      </xdr:nvSpPr>
      <xdr:spPr>
        <a:xfrm>
          <a:off x="21619552" y="1743521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528</xdr:row>
      <xdr:rowOff>378069</xdr:rowOff>
    </xdr:from>
    <xdr:ext cx="65" cy="170239"/>
    <xdr:sp macro="" textlink="">
      <xdr:nvSpPr>
        <xdr:cNvPr id="56" name="TextBox 6">
          <a:extLst>
            <a:ext uri="{FF2B5EF4-FFF2-40B4-BE49-F238E27FC236}">
              <a16:creationId xmlns:a16="http://schemas.microsoft.com/office/drawing/2014/main" id="{EB766768-A4E6-461B-97D9-A9F0BD881F68}"/>
            </a:ext>
          </a:extLst>
        </xdr:cNvPr>
        <xdr:cNvSpPr txBox="1"/>
      </xdr:nvSpPr>
      <xdr:spPr>
        <a:xfrm>
          <a:off x="21619552" y="1743521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530</xdr:row>
      <xdr:rowOff>378069</xdr:rowOff>
    </xdr:from>
    <xdr:ext cx="65" cy="170239"/>
    <xdr:sp macro="" textlink="">
      <xdr:nvSpPr>
        <xdr:cNvPr id="57" name="TextBox 5">
          <a:extLst>
            <a:ext uri="{FF2B5EF4-FFF2-40B4-BE49-F238E27FC236}">
              <a16:creationId xmlns:a16="http://schemas.microsoft.com/office/drawing/2014/main" id="{2A487317-4826-413E-80CF-F31F3F7DFA65}"/>
            </a:ext>
          </a:extLst>
        </xdr:cNvPr>
        <xdr:cNvSpPr txBox="1"/>
      </xdr:nvSpPr>
      <xdr:spPr>
        <a:xfrm>
          <a:off x="21619552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530</xdr:row>
      <xdr:rowOff>378069</xdr:rowOff>
    </xdr:from>
    <xdr:ext cx="65" cy="170239"/>
    <xdr:sp macro="" textlink="">
      <xdr:nvSpPr>
        <xdr:cNvPr id="58" name="TextBox 6">
          <a:extLst>
            <a:ext uri="{FF2B5EF4-FFF2-40B4-BE49-F238E27FC236}">
              <a16:creationId xmlns:a16="http://schemas.microsoft.com/office/drawing/2014/main" id="{84D150C4-D8BE-4FF9-AA85-A3CD21754580}"/>
            </a:ext>
          </a:extLst>
        </xdr:cNvPr>
        <xdr:cNvSpPr txBox="1"/>
      </xdr:nvSpPr>
      <xdr:spPr>
        <a:xfrm>
          <a:off x="21619552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530</xdr:row>
      <xdr:rowOff>378069</xdr:rowOff>
    </xdr:from>
    <xdr:ext cx="65" cy="170239"/>
    <xdr:sp macro="" textlink="">
      <xdr:nvSpPr>
        <xdr:cNvPr id="59" name="TextBox 4">
          <a:extLst>
            <a:ext uri="{FF2B5EF4-FFF2-40B4-BE49-F238E27FC236}">
              <a16:creationId xmlns:a16="http://schemas.microsoft.com/office/drawing/2014/main" id="{650C18C8-57B2-4FE1-AC73-669903235D74}"/>
            </a:ext>
          </a:extLst>
        </xdr:cNvPr>
        <xdr:cNvSpPr txBox="1"/>
      </xdr:nvSpPr>
      <xdr:spPr>
        <a:xfrm>
          <a:off x="21619552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60" name="TextBox 4">
          <a:extLst>
            <a:ext uri="{FF2B5EF4-FFF2-40B4-BE49-F238E27FC236}">
              <a16:creationId xmlns:a16="http://schemas.microsoft.com/office/drawing/2014/main" id="{20468D30-ACFB-42C7-B088-A02D45AB8C5A}"/>
            </a:ext>
          </a:extLst>
        </xdr:cNvPr>
        <xdr:cNvSpPr txBox="1"/>
      </xdr:nvSpPr>
      <xdr:spPr>
        <a:xfrm>
          <a:off x="21619552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530</xdr:row>
      <xdr:rowOff>378069</xdr:rowOff>
    </xdr:from>
    <xdr:ext cx="65" cy="170239"/>
    <xdr:sp macro="" textlink="">
      <xdr:nvSpPr>
        <xdr:cNvPr id="61" name="TextBox 5">
          <a:extLst>
            <a:ext uri="{FF2B5EF4-FFF2-40B4-BE49-F238E27FC236}">
              <a16:creationId xmlns:a16="http://schemas.microsoft.com/office/drawing/2014/main" id="{1A5A5AB8-59A7-4210-BA43-4513F17CCC93}"/>
            </a:ext>
          </a:extLst>
        </xdr:cNvPr>
        <xdr:cNvSpPr txBox="1"/>
      </xdr:nvSpPr>
      <xdr:spPr>
        <a:xfrm>
          <a:off x="21619552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530</xdr:row>
      <xdr:rowOff>378069</xdr:rowOff>
    </xdr:from>
    <xdr:ext cx="65" cy="170239"/>
    <xdr:sp macro="" textlink="">
      <xdr:nvSpPr>
        <xdr:cNvPr id="62" name="TextBox 6">
          <a:extLst>
            <a:ext uri="{FF2B5EF4-FFF2-40B4-BE49-F238E27FC236}">
              <a16:creationId xmlns:a16="http://schemas.microsoft.com/office/drawing/2014/main" id="{9ED8168D-8A95-4F37-B761-3E9C6D8DFF81}"/>
            </a:ext>
          </a:extLst>
        </xdr:cNvPr>
        <xdr:cNvSpPr txBox="1"/>
      </xdr:nvSpPr>
      <xdr:spPr>
        <a:xfrm>
          <a:off x="21619552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63" name="TextBox 5">
          <a:extLst>
            <a:ext uri="{FF2B5EF4-FFF2-40B4-BE49-F238E27FC236}">
              <a16:creationId xmlns:a16="http://schemas.microsoft.com/office/drawing/2014/main" id="{A4988131-1FA6-47A6-9F97-E97E8D5A9040}"/>
            </a:ext>
          </a:extLst>
        </xdr:cNvPr>
        <xdr:cNvSpPr txBox="1"/>
      </xdr:nvSpPr>
      <xdr:spPr>
        <a:xfrm>
          <a:off x="21619552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64" name="TextBox 6">
          <a:extLst>
            <a:ext uri="{FF2B5EF4-FFF2-40B4-BE49-F238E27FC236}">
              <a16:creationId xmlns:a16="http://schemas.microsoft.com/office/drawing/2014/main" id="{D1BF304B-72B5-4B07-85E6-55273BB17222}"/>
            </a:ext>
          </a:extLst>
        </xdr:cNvPr>
        <xdr:cNvSpPr txBox="1"/>
      </xdr:nvSpPr>
      <xdr:spPr>
        <a:xfrm>
          <a:off x="21619552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65" name="TextBox 4">
          <a:extLst>
            <a:ext uri="{FF2B5EF4-FFF2-40B4-BE49-F238E27FC236}">
              <a16:creationId xmlns:a16="http://schemas.microsoft.com/office/drawing/2014/main" id="{8CF5786F-386B-4A2E-BCDC-741D3AC81D85}"/>
            </a:ext>
          </a:extLst>
        </xdr:cNvPr>
        <xdr:cNvSpPr txBox="1"/>
      </xdr:nvSpPr>
      <xdr:spPr>
        <a:xfrm>
          <a:off x="21619552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534</xdr:row>
      <xdr:rowOff>378069</xdr:rowOff>
    </xdr:from>
    <xdr:ext cx="65" cy="170239"/>
    <xdr:sp macro="" textlink="">
      <xdr:nvSpPr>
        <xdr:cNvPr id="66" name="TextBox 4">
          <a:extLst>
            <a:ext uri="{FF2B5EF4-FFF2-40B4-BE49-F238E27FC236}">
              <a16:creationId xmlns:a16="http://schemas.microsoft.com/office/drawing/2014/main" id="{8A7975E2-7000-4E0C-97A8-86706CA6F076}"/>
            </a:ext>
          </a:extLst>
        </xdr:cNvPr>
        <xdr:cNvSpPr txBox="1"/>
      </xdr:nvSpPr>
      <xdr:spPr>
        <a:xfrm>
          <a:off x="21619552" y="1757237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67" name="TextBox 5">
          <a:extLst>
            <a:ext uri="{FF2B5EF4-FFF2-40B4-BE49-F238E27FC236}">
              <a16:creationId xmlns:a16="http://schemas.microsoft.com/office/drawing/2014/main" id="{A1456641-1EA0-4989-9381-C74D0A2AD592}"/>
            </a:ext>
          </a:extLst>
        </xdr:cNvPr>
        <xdr:cNvSpPr txBox="1"/>
      </xdr:nvSpPr>
      <xdr:spPr>
        <a:xfrm>
          <a:off x="21619552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68" name="TextBox 6">
          <a:extLst>
            <a:ext uri="{FF2B5EF4-FFF2-40B4-BE49-F238E27FC236}">
              <a16:creationId xmlns:a16="http://schemas.microsoft.com/office/drawing/2014/main" id="{B2A0E10D-3735-4F98-B15F-7FBAFBE0B434}"/>
            </a:ext>
          </a:extLst>
        </xdr:cNvPr>
        <xdr:cNvSpPr txBox="1"/>
      </xdr:nvSpPr>
      <xdr:spPr>
        <a:xfrm>
          <a:off x="21619552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534</xdr:row>
      <xdr:rowOff>378069</xdr:rowOff>
    </xdr:from>
    <xdr:ext cx="65" cy="170239"/>
    <xdr:sp macro="" textlink="">
      <xdr:nvSpPr>
        <xdr:cNvPr id="69" name="TextBox 5">
          <a:extLst>
            <a:ext uri="{FF2B5EF4-FFF2-40B4-BE49-F238E27FC236}">
              <a16:creationId xmlns:a16="http://schemas.microsoft.com/office/drawing/2014/main" id="{DC034BCC-CFC8-4928-88E9-4DF42FB3B98C}"/>
            </a:ext>
          </a:extLst>
        </xdr:cNvPr>
        <xdr:cNvSpPr txBox="1"/>
      </xdr:nvSpPr>
      <xdr:spPr>
        <a:xfrm>
          <a:off x="21619552" y="1757237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534</xdr:row>
      <xdr:rowOff>378069</xdr:rowOff>
    </xdr:from>
    <xdr:ext cx="65" cy="170239"/>
    <xdr:sp macro="" textlink="">
      <xdr:nvSpPr>
        <xdr:cNvPr id="70" name="TextBox 6">
          <a:extLst>
            <a:ext uri="{FF2B5EF4-FFF2-40B4-BE49-F238E27FC236}">
              <a16:creationId xmlns:a16="http://schemas.microsoft.com/office/drawing/2014/main" id="{D90ECA0F-16F3-4304-8084-37EC13142427}"/>
            </a:ext>
          </a:extLst>
        </xdr:cNvPr>
        <xdr:cNvSpPr txBox="1"/>
      </xdr:nvSpPr>
      <xdr:spPr>
        <a:xfrm>
          <a:off x="21619552" y="1757237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71" name="TextBox 4">
          <a:extLst>
            <a:ext uri="{FF2B5EF4-FFF2-40B4-BE49-F238E27FC236}">
              <a16:creationId xmlns:a16="http://schemas.microsoft.com/office/drawing/2014/main" id="{D6D070FE-1457-49FD-89FD-23D903F4975F}"/>
            </a:ext>
          </a:extLst>
        </xdr:cNvPr>
        <xdr:cNvSpPr txBox="1"/>
      </xdr:nvSpPr>
      <xdr:spPr>
        <a:xfrm>
          <a:off x="21619552" y="176228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72" name="TextBox 4">
          <a:extLst>
            <a:ext uri="{FF2B5EF4-FFF2-40B4-BE49-F238E27FC236}">
              <a16:creationId xmlns:a16="http://schemas.microsoft.com/office/drawing/2014/main" id="{D116E6BB-5B09-400E-BDA6-1EE576C37ECA}"/>
            </a:ext>
          </a:extLst>
        </xdr:cNvPr>
        <xdr:cNvSpPr txBox="1"/>
      </xdr:nvSpPr>
      <xdr:spPr>
        <a:xfrm>
          <a:off x="21619552" y="1767239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73" name="TextBox 5">
          <a:extLst>
            <a:ext uri="{FF2B5EF4-FFF2-40B4-BE49-F238E27FC236}">
              <a16:creationId xmlns:a16="http://schemas.microsoft.com/office/drawing/2014/main" id="{F217A3D8-05AD-456F-BC5B-2A377DCF378C}"/>
            </a:ext>
          </a:extLst>
        </xdr:cNvPr>
        <xdr:cNvSpPr txBox="1"/>
      </xdr:nvSpPr>
      <xdr:spPr>
        <a:xfrm>
          <a:off x="21619552" y="176228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74" name="TextBox 6">
          <a:extLst>
            <a:ext uri="{FF2B5EF4-FFF2-40B4-BE49-F238E27FC236}">
              <a16:creationId xmlns:a16="http://schemas.microsoft.com/office/drawing/2014/main" id="{BDD13829-AC22-4423-A89B-84B063CEC831}"/>
            </a:ext>
          </a:extLst>
        </xdr:cNvPr>
        <xdr:cNvSpPr txBox="1"/>
      </xdr:nvSpPr>
      <xdr:spPr>
        <a:xfrm>
          <a:off x="21619552" y="1762286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75" name="TextBox 5">
          <a:extLst>
            <a:ext uri="{FF2B5EF4-FFF2-40B4-BE49-F238E27FC236}">
              <a16:creationId xmlns:a16="http://schemas.microsoft.com/office/drawing/2014/main" id="{2842C011-C16C-46C9-A14C-74DFE2CB0EB6}"/>
            </a:ext>
          </a:extLst>
        </xdr:cNvPr>
        <xdr:cNvSpPr txBox="1"/>
      </xdr:nvSpPr>
      <xdr:spPr>
        <a:xfrm>
          <a:off x="21619552" y="1767239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76" name="TextBox 6">
          <a:extLst>
            <a:ext uri="{FF2B5EF4-FFF2-40B4-BE49-F238E27FC236}">
              <a16:creationId xmlns:a16="http://schemas.microsoft.com/office/drawing/2014/main" id="{42551B49-0FBE-4197-B3DF-2CC0D68ADC4D}"/>
            </a:ext>
          </a:extLst>
        </xdr:cNvPr>
        <xdr:cNvSpPr txBox="1"/>
      </xdr:nvSpPr>
      <xdr:spPr>
        <a:xfrm>
          <a:off x="21619552" y="1767239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77" name="TextBox 4">
          <a:extLst>
            <a:ext uri="{FF2B5EF4-FFF2-40B4-BE49-F238E27FC236}">
              <a16:creationId xmlns:a16="http://schemas.microsoft.com/office/drawing/2014/main" id="{22D38A30-A879-45D0-A681-1AAD5F2D51FA}"/>
            </a:ext>
          </a:extLst>
        </xdr:cNvPr>
        <xdr:cNvSpPr txBox="1"/>
      </xdr:nvSpPr>
      <xdr:spPr>
        <a:xfrm>
          <a:off x="21619552" y="1773335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78" name="TextBox 4">
          <a:extLst>
            <a:ext uri="{FF2B5EF4-FFF2-40B4-BE49-F238E27FC236}">
              <a16:creationId xmlns:a16="http://schemas.microsoft.com/office/drawing/2014/main" id="{F8EA6316-9F94-47F3-90DA-0804EDC2063E}"/>
            </a:ext>
          </a:extLst>
        </xdr:cNvPr>
        <xdr:cNvSpPr txBox="1"/>
      </xdr:nvSpPr>
      <xdr:spPr>
        <a:xfrm>
          <a:off x="21619552" y="1782098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79" name="TextBox 5">
          <a:extLst>
            <a:ext uri="{FF2B5EF4-FFF2-40B4-BE49-F238E27FC236}">
              <a16:creationId xmlns:a16="http://schemas.microsoft.com/office/drawing/2014/main" id="{B300B54B-EFA9-4E8A-84DD-CB41BECAB454}"/>
            </a:ext>
          </a:extLst>
        </xdr:cNvPr>
        <xdr:cNvSpPr txBox="1"/>
      </xdr:nvSpPr>
      <xdr:spPr>
        <a:xfrm>
          <a:off x="21619552" y="17733351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524</xdr:row>
      <xdr:rowOff>378069</xdr:rowOff>
    </xdr:from>
    <xdr:ext cx="65" cy="170239"/>
    <xdr:sp macro="" textlink="">
      <xdr:nvSpPr>
        <xdr:cNvPr id="80" name="TextBox 4">
          <a:extLst>
            <a:ext uri="{FF2B5EF4-FFF2-40B4-BE49-F238E27FC236}">
              <a16:creationId xmlns:a16="http://schemas.microsoft.com/office/drawing/2014/main" id="{192920AB-6D69-4397-A072-50C9A8CD3A12}"/>
            </a:ext>
          </a:extLst>
        </xdr:cNvPr>
        <xdr:cNvSpPr txBox="1"/>
      </xdr:nvSpPr>
      <xdr:spPr>
        <a:xfrm>
          <a:off x="22429177" y="172523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522</xdr:row>
      <xdr:rowOff>378069</xdr:rowOff>
    </xdr:from>
    <xdr:ext cx="65" cy="170239"/>
    <xdr:sp macro="" textlink="">
      <xdr:nvSpPr>
        <xdr:cNvPr id="81" name="TextBox 5">
          <a:extLst>
            <a:ext uri="{FF2B5EF4-FFF2-40B4-BE49-F238E27FC236}">
              <a16:creationId xmlns:a16="http://schemas.microsoft.com/office/drawing/2014/main" id="{58BEC468-B60E-423A-ACF0-F23A3B707B04}"/>
            </a:ext>
          </a:extLst>
        </xdr:cNvPr>
        <xdr:cNvSpPr txBox="1"/>
      </xdr:nvSpPr>
      <xdr:spPr>
        <a:xfrm>
          <a:off x="22429177" y="17178425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522</xdr:row>
      <xdr:rowOff>378069</xdr:rowOff>
    </xdr:from>
    <xdr:ext cx="65" cy="170239"/>
    <xdr:sp macro="" textlink="">
      <xdr:nvSpPr>
        <xdr:cNvPr id="82" name="TextBox 6">
          <a:extLst>
            <a:ext uri="{FF2B5EF4-FFF2-40B4-BE49-F238E27FC236}">
              <a16:creationId xmlns:a16="http://schemas.microsoft.com/office/drawing/2014/main" id="{9BDA0D43-40E6-4D58-8073-87B7F4B0005C}"/>
            </a:ext>
          </a:extLst>
        </xdr:cNvPr>
        <xdr:cNvSpPr txBox="1"/>
      </xdr:nvSpPr>
      <xdr:spPr>
        <a:xfrm>
          <a:off x="22429177" y="17178425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524</xdr:row>
      <xdr:rowOff>378069</xdr:rowOff>
    </xdr:from>
    <xdr:ext cx="65" cy="170239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FB939B08-C49F-4F31-849D-ACE902A868E0}"/>
            </a:ext>
          </a:extLst>
        </xdr:cNvPr>
        <xdr:cNvSpPr txBox="1"/>
      </xdr:nvSpPr>
      <xdr:spPr>
        <a:xfrm>
          <a:off x="22429177" y="172523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524</xdr:row>
      <xdr:rowOff>378069</xdr:rowOff>
    </xdr:from>
    <xdr:ext cx="65" cy="170239"/>
    <xdr:sp macro="" textlink="">
      <xdr:nvSpPr>
        <xdr:cNvPr id="84" name="TextBox 6">
          <a:extLst>
            <a:ext uri="{FF2B5EF4-FFF2-40B4-BE49-F238E27FC236}">
              <a16:creationId xmlns:a16="http://schemas.microsoft.com/office/drawing/2014/main" id="{7B12D192-49CC-4456-86E1-62681047BA5C}"/>
            </a:ext>
          </a:extLst>
        </xdr:cNvPr>
        <xdr:cNvSpPr txBox="1"/>
      </xdr:nvSpPr>
      <xdr:spPr>
        <a:xfrm>
          <a:off x="22429177" y="172523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526</xdr:row>
      <xdr:rowOff>378069</xdr:rowOff>
    </xdr:from>
    <xdr:ext cx="65" cy="170239"/>
    <xdr:sp macro="" textlink="">
      <xdr:nvSpPr>
        <xdr:cNvPr id="85" name="TextBox 4">
          <a:extLst>
            <a:ext uri="{FF2B5EF4-FFF2-40B4-BE49-F238E27FC236}">
              <a16:creationId xmlns:a16="http://schemas.microsoft.com/office/drawing/2014/main" id="{BF2B8452-A581-45ED-9D38-DD85C08F1592}"/>
            </a:ext>
          </a:extLst>
        </xdr:cNvPr>
        <xdr:cNvSpPr txBox="1"/>
      </xdr:nvSpPr>
      <xdr:spPr>
        <a:xfrm>
          <a:off x="22429177" y="172523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524</xdr:row>
      <xdr:rowOff>378069</xdr:rowOff>
    </xdr:from>
    <xdr:ext cx="65" cy="170239"/>
    <xdr:sp macro="" textlink="">
      <xdr:nvSpPr>
        <xdr:cNvPr id="86" name="TextBox 5">
          <a:extLst>
            <a:ext uri="{FF2B5EF4-FFF2-40B4-BE49-F238E27FC236}">
              <a16:creationId xmlns:a16="http://schemas.microsoft.com/office/drawing/2014/main" id="{269A5631-CAF5-4F12-B891-1F7D0A3FCECD}"/>
            </a:ext>
          </a:extLst>
        </xdr:cNvPr>
        <xdr:cNvSpPr txBox="1"/>
      </xdr:nvSpPr>
      <xdr:spPr>
        <a:xfrm>
          <a:off x="22429177" y="17178425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524</xdr:row>
      <xdr:rowOff>378069</xdr:rowOff>
    </xdr:from>
    <xdr:ext cx="65" cy="170239"/>
    <xdr:sp macro="" textlink="">
      <xdr:nvSpPr>
        <xdr:cNvPr id="87" name="TextBox 6">
          <a:extLst>
            <a:ext uri="{FF2B5EF4-FFF2-40B4-BE49-F238E27FC236}">
              <a16:creationId xmlns:a16="http://schemas.microsoft.com/office/drawing/2014/main" id="{28834BC0-EA65-4ED4-AD94-FB1B2BCC2EB8}"/>
            </a:ext>
          </a:extLst>
        </xdr:cNvPr>
        <xdr:cNvSpPr txBox="1"/>
      </xdr:nvSpPr>
      <xdr:spPr>
        <a:xfrm>
          <a:off x="22429177" y="17178425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526</xdr:row>
      <xdr:rowOff>378069</xdr:rowOff>
    </xdr:from>
    <xdr:ext cx="65" cy="170239"/>
    <xdr:sp macro="" textlink="">
      <xdr:nvSpPr>
        <xdr:cNvPr id="88" name="TextBox 5">
          <a:extLst>
            <a:ext uri="{FF2B5EF4-FFF2-40B4-BE49-F238E27FC236}">
              <a16:creationId xmlns:a16="http://schemas.microsoft.com/office/drawing/2014/main" id="{4114D01E-D319-4169-AD1D-23346FA15895}"/>
            </a:ext>
          </a:extLst>
        </xdr:cNvPr>
        <xdr:cNvSpPr txBox="1"/>
      </xdr:nvSpPr>
      <xdr:spPr>
        <a:xfrm>
          <a:off x="22429177" y="172523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526</xdr:row>
      <xdr:rowOff>378069</xdr:rowOff>
    </xdr:from>
    <xdr:ext cx="65" cy="170239"/>
    <xdr:sp macro="" textlink="">
      <xdr:nvSpPr>
        <xdr:cNvPr id="89" name="TextBox 6">
          <a:extLst>
            <a:ext uri="{FF2B5EF4-FFF2-40B4-BE49-F238E27FC236}">
              <a16:creationId xmlns:a16="http://schemas.microsoft.com/office/drawing/2014/main" id="{92C9E30B-8415-406A-BFE9-727984E589D9}"/>
            </a:ext>
          </a:extLst>
        </xdr:cNvPr>
        <xdr:cNvSpPr txBox="1"/>
      </xdr:nvSpPr>
      <xdr:spPr>
        <a:xfrm>
          <a:off x="22429177" y="172523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526</xdr:row>
      <xdr:rowOff>378069</xdr:rowOff>
    </xdr:from>
    <xdr:ext cx="65" cy="170239"/>
    <xdr:sp macro="" textlink="">
      <xdr:nvSpPr>
        <xdr:cNvPr id="90" name="TextBox 5">
          <a:extLst>
            <a:ext uri="{FF2B5EF4-FFF2-40B4-BE49-F238E27FC236}">
              <a16:creationId xmlns:a16="http://schemas.microsoft.com/office/drawing/2014/main" id="{3AF04F59-DC8D-4ACA-AF84-E3468223BDD9}"/>
            </a:ext>
          </a:extLst>
        </xdr:cNvPr>
        <xdr:cNvSpPr txBox="1"/>
      </xdr:nvSpPr>
      <xdr:spPr>
        <a:xfrm>
          <a:off x="22429177" y="172523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526</xdr:row>
      <xdr:rowOff>378069</xdr:rowOff>
    </xdr:from>
    <xdr:ext cx="65" cy="170239"/>
    <xdr:sp macro="" textlink="">
      <xdr:nvSpPr>
        <xdr:cNvPr id="91" name="TextBox 6">
          <a:extLst>
            <a:ext uri="{FF2B5EF4-FFF2-40B4-BE49-F238E27FC236}">
              <a16:creationId xmlns:a16="http://schemas.microsoft.com/office/drawing/2014/main" id="{CF454F6B-339C-4446-8C7B-038AE1F4D26B}"/>
            </a:ext>
          </a:extLst>
        </xdr:cNvPr>
        <xdr:cNvSpPr txBox="1"/>
      </xdr:nvSpPr>
      <xdr:spPr>
        <a:xfrm>
          <a:off x="22429177" y="172523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528</xdr:row>
      <xdr:rowOff>378069</xdr:rowOff>
    </xdr:from>
    <xdr:ext cx="65" cy="170239"/>
    <xdr:sp macro="" textlink="">
      <xdr:nvSpPr>
        <xdr:cNvPr id="92" name="TextBox 4">
          <a:extLst>
            <a:ext uri="{FF2B5EF4-FFF2-40B4-BE49-F238E27FC236}">
              <a16:creationId xmlns:a16="http://schemas.microsoft.com/office/drawing/2014/main" id="{07BA685F-EBB2-466C-BEA9-FCB61EA7E54A}"/>
            </a:ext>
          </a:extLst>
        </xdr:cNvPr>
        <xdr:cNvSpPr txBox="1"/>
      </xdr:nvSpPr>
      <xdr:spPr>
        <a:xfrm>
          <a:off x="22429177" y="17311775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530</xdr:row>
      <xdr:rowOff>378069</xdr:rowOff>
    </xdr:from>
    <xdr:ext cx="65" cy="170239"/>
    <xdr:sp macro="" textlink="">
      <xdr:nvSpPr>
        <xdr:cNvPr id="93" name="TextBox 4">
          <a:extLst>
            <a:ext uri="{FF2B5EF4-FFF2-40B4-BE49-F238E27FC236}">
              <a16:creationId xmlns:a16="http://schemas.microsoft.com/office/drawing/2014/main" id="{09C68B7A-8F98-4238-BF9D-74BFE57F5680}"/>
            </a:ext>
          </a:extLst>
        </xdr:cNvPr>
        <xdr:cNvSpPr txBox="1"/>
      </xdr:nvSpPr>
      <xdr:spPr>
        <a:xfrm>
          <a:off x="22429177" y="17372354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528</xdr:row>
      <xdr:rowOff>378069</xdr:rowOff>
    </xdr:from>
    <xdr:ext cx="65" cy="170239"/>
    <xdr:sp macro="" textlink="">
      <xdr:nvSpPr>
        <xdr:cNvPr id="94" name="TextBox 5">
          <a:extLst>
            <a:ext uri="{FF2B5EF4-FFF2-40B4-BE49-F238E27FC236}">
              <a16:creationId xmlns:a16="http://schemas.microsoft.com/office/drawing/2014/main" id="{4E40140D-6132-4DB1-B9A3-46FBCA023329}"/>
            </a:ext>
          </a:extLst>
        </xdr:cNvPr>
        <xdr:cNvSpPr txBox="1"/>
      </xdr:nvSpPr>
      <xdr:spPr>
        <a:xfrm>
          <a:off x="22429177" y="17311775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528</xdr:row>
      <xdr:rowOff>378069</xdr:rowOff>
    </xdr:from>
    <xdr:ext cx="65" cy="170239"/>
    <xdr:sp macro="" textlink="">
      <xdr:nvSpPr>
        <xdr:cNvPr id="95" name="TextBox 6">
          <a:extLst>
            <a:ext uri="{FF2B5EF4-FFF2-40B4-BE49-F238E27FC236}">
              <a16:creationId xmlns:a16="http://schemas.microsoft.com/office/drawing/2014/main" id="{F83CBBE0-5E7B-403F-8B61-AA3E2FA00121}"/>
            </a:ext>
          </a:extLst>
        </xdr:cNvPr>
        <xdr:cNvSpPr txBox="1"/>
      </xdr:nvSpPr>
      <xdr:spPr>
        <a:xfrm>
          <a:off x="22429177" y="17311775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530</xdr:row>
      <xdr:rowOff>378069</xdr:rowOff>
    </xdr:from>
    <xdr:ext cx="65" cy="170239"/>
    <xdr:sp macro="" textlink="">
      <xdr:nvSpPr>
        <xdr:cNvPr id="96" name="TextBox 5">
          <a:extLst>
            <a:ext uri="{FF2B5EF4-FFF2-40B4-BE49-F238E27FC236}">
              <a16:creationId xmlns:a16="http://schemas.microsoft.com/office/drawing/2014/main" id="{FCF8F149-4122-4633-A232-C343A14AF2F8}"/>
            </a:ext>
          </a:extLst>
        </xdr:cNvPr>
        <xdr:cNvSpPr txBox="1"/>
      </xdr:nvSpPr>
      <xdr:spPr>
        <a:xfrm>
          <a:off x="22429177" y="17372354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530</xdr:row>
      <xdr:rowOff>378069</xdr:rowOff>
    </xdr:from>
    <xdr:ext cx="65" cy="170239"/>
    <xdr:sp macro="" textlink="">
      <xdr:nvSpPr>
        <xdr:cNvPr id="97" name="TextBox 6">
          <a:extLst>
            <a:ext uri="{FF2B5EF4-FFF2-40B4-BE49-F238E27FC236}">
              <a16:creationId xmlns:a16="http://schemas.microsoft.com/office/drawing/2014/main" id="{FB423AC9-65E2-4398-B898-16CB93F6DD01}"/>
            </a:ext>
          </a:extLst>
        </xdr:cNvPr>
        <xdr:cNvSpPr txBox="1"/>
      </xdr:nvSpPr>
      <xdr:spPr>
        <a:xfrm>
          <a:off x="22429177" y="17372354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528</xdr:row>
      <xdr:rowOff>378069</xdr:rowOff>
    </xdr:from>
    <xdr:ext cx="65" cy="170239"/>
    <xdr:sp macro="" textlink="">
      <xdr:nvSpPr>
        <xdr:cNvPr id="98" name="TextBox 4">
          <a:extLst>
            <a:ext uri="{FF2B5EF4-FFF2-40B4-BE49-F238E27FC236}">
              <a16:creationId xmlns:a16="http://schemas.microsoft.com/office/drawing/2014/main" id="{C7F18F07-8ACE-4149-BEB2-1035FF4A0809}"/>
            </a:ext>
          </a:extLst>
        </xdr:cNvPr>
        <xdr:cNvSpPr txBox="1"/>
      </xdr:nvSpPr>
      <xdr:spPr>
        <a:xfrm>
          <a:off x="22429177" y="17311775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528</xdr:row>
      <xdr:rowOff>378069</xdr:rowOff>
    </xdr:from>
    <xdr:ext cx="65" cy="170239"/>
    <xdr:sp macro="" textlink="">
      <xdr:nvSpPr>
        <xdr:cNvPr id="99" name="TextBox 5">
          <a:extLst>
            <a:ext uri="{FF2B5EF4-FFF2-40B4-BE49-F238E27FC236}">
              <a16:creationId xmlns:a16="http://schemas.microsoft.com/office/drawing/2014/main" id="{963A7BD1-8F0A-4589-9318-617171556AD8}"/>
            </a:ext>
          </a:extLst>
        </xdr:cNvPr>
        <xdr:cNvSpPr txBox="1"/>
      </xdr:nvSpPr>
      <xdr:spPr>
        <a:xfrm>
          <a:off x="22429177" y="17311775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528</xdr:row>
      <xdr:rowOff>378069</xdr:rowOff>
    </xdr:from>
    <xdr:ext cx="65" cy="170239"/>
    <xdr:sp macro="" textlink="">
      <xdr:nvSpPr>
        <xdr:cNvPr id="100" name="TextBox 6">
          <a:extLst>
            <a:ext uri="{FF2B5EF4-FFF2-40B4-BE49-F238E27FC236}">
              <a16:creationId xmlns:a16="http://schemas.microsoft.com/office/drawing/2014/main" id="{AAE2BB87-3A19-4B63-AEAE-F0B58A0C8C28}"/>
            </a:ext>
          </a:extLst>
        </xdr:cNvPr>
        <xdr:cNvSpPr txBox="1"/>
      </xdr:nvSpPr>
      <xdr:spPr>
        <a:xfrm>
          <a:off x="22429177" y="17311775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530</xdr:row>
      <xdr:rowOff>378069</xdr:rowOff>
    </xdr:from>
    <xdr:ext cx="65" cy="170239"/>
    <xdr:sp macro="" textlink="">
      <xdr:nvSpPr>
        <xdr:cNvPr id="101" name="TextBox 4">
          <a:extLst>
            <a:ext uri="{FF2B5EF4-FFF2-40B4-BE49-F238E27FC236}">
              <a16:creationId xmlns:a16="http://schemas.microsoft.com/office/drawing/2014/main" id="{6E040442-25CB-432C-BEDA-73A02A9148CF}"/>
            </a:ext>
          </a:extLst>
        </xdr:cNvPr>
        <xdr:cNvSpPr txBox="1"/>
      </xdr:nvSpPr>
      <xdr:spPr>
        <a:xfrm>
          <a:off x="22429177" y="17372354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528</xdr:row>
      <xdr:rowOff>378069</xdr:rowOff>
    </xdr:from>
    <xdr:ext cx="65" cy="170239"/>
    <xdr:sp macro="" textlink="">
      <xdr:nvSpPr>
        <xdr:cNvPr id="102" name="TextBox 5">
          <a:extLst>
            <a:ext uri="{FF2B5EF4-FFF2-40B4-BE49-F238E27FC236}">
              <a16:creationId xmlns:a16="http://schemas.microsoft.com/office/drawing/2014/main" id="{D8FF5020-8BBB-41A0-95D9-12CC7D08CD66}"/>
            </a:ext>
          </a:extLst>
        </xdr:cNvPr>
        <xdr:cNvSpPr txBox="1"/>
      </xdr:nvSpPr>
      <xdr:spPr>
        <a:xfrm>
          <a:off x="22429177" y="17311775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528</xdr:row>
      <xdr:rowOff>378069</xdr:rowOff>
    </xdr:from>
    <xdr:ext cx="65" cy="170239"/>
    <xdr:sp macro="" textlink="">
      <xdr:nvSpPr>
        <xdr:cNvPr id="103" name="TextBox 6">
          <a:extLst>
            <a:ext uri="{FF2B5EF4-FFF2-40B4-BE49-F238E27FC236}">
              <a16:creationId xmlns:a16="http://schemas.microsoft.com/office/drawing/2014/main" id="{6250A90F-79D1-4CD3-B2FD-30E2ED04624D}"/>
            </a:ext>
          </a:extLst>
        </xdr:cNvPr>
        <xdr:cNvSpPr txBox="1"/>
      </xdr:nvSpPr>
      <xdr:spPr>
        <a:xfrm>
          <a:off x="22429177" y="17311775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530</xdr:row>
      <xdr:rowOff>378069</xdr:rowOff>
    </xdr:from>
    <xdr:ext cx="65" cy="170239"/>
    <xdr:sp macro="" textlink="">
      <xdr:nvSpPr>
        <xdr:cNvPr id="104" name="TextBox 5">
          <a:extLst>
            <a:ext uri="{FF2B5EF4-FFF2-40B4-BE49-F238E27FC236}">
              <a16:creationId xmlns:a16="http://schemas.microsoft.com/office/drawing/2014/main" id="{B2A44D5A-FC36-4899-B681-197194998C1F}"/>
            </a:ext>
          </a:extLst>
        </xdr:cNvPr>
        <xdr:cNvSpPr txBox="1"/>
      </xdr:nvSpPr>
      <xdr:spPr>
        <a:xfrm>
          <a:off x="22429177" y="17372354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530</xdr:row>
      <xdr:rowOff>378069</xdr:rowOff>
    </xdr:from>
    <xdr:ext cx="65" cy="170239"/>
    <xdr:sp macro="" textlink="">
      <xdr:nvSpPr>
        <xdr:cNvPr id="105" name="TextBox 6">
          <a:extLst>
            <a:ext uri="{FF2B5EF4-FFF2-40B4-BE49-F238E27FC236}">
              <a16:creationId xmlns:a16="http://schemas.microsoft.com/office/drawing/2014/main" id="{48A080BF-024A-4360-841E-AC8703D855DE}"/>
            </a:ext>
          </a:extLst>
        </xdr:cNvPr>
        <xdr:cNvSpPr txBox="1"/>
      </xdr:nvSpPr>
      <xdr:spPr>
        <a:xfrm>
          <a:off x="22429177" y="17372354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530</xdr:row>
      <xdr:rowOff>378069</xdr:rowOff>
    </xdr:from>
    <xdr:ext cx="65" cy="170239"/>
    <xdr:sp macro="" textlink="">
      <xdr:nvSpPr>
        <xdr:cNvPr id="106" name="TextBox 5">
          <a:extLst>
            <a:ext uri="{FF2B5EF4-FFF2-40B4-BE49-F238E27FC236}">
              <a16:creationId xmlns:a16="http://schemas.microsoft.com/office/drawing/2014/main" id="{A9A1D12F-D16E-4EAE-8ED4-5A06AF7BBAA8}"/>
            </a:ext>
          </a:extLst>
        </xdr:cNvPr>
        <xdr:cNvSpPr txBox="1"/>
      </xdr:nvSpPr>
      <xdr:spPr>
        <a:xfrm>
          <a:off x="22429177" y="17372354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530</xdr:row>
      <xdr:rowOff>378069</xdr:rowOff>
    </xdr:from>
    <xdr:ext cx="65" cy="170239"/>
    <xdr:sp macro="" textlink="">
      <xdr:nvSpPr>
        <xdr:cNvPr id="107" name="TextBox 6">
          <a:extLst>
            <a:ext uri="{FF2B5EF4-FFF2-40B4-BE49-F238E27FC236}">
              <a16:creationId xmlns:a16="http://schemas.microsoft.com/office/drawing/2014/main" id="{2DCE3E2B-0F1B-4AD7-97C7-869599787488}"/>
            </a:ext>
          </a:extLst>
        </xdr:cNvPr>
        <xdr:cNvSpPr txBox="1"/>
      </xdr:nvSpPr>
      <xdr:spPr>
        <a:xfrm>
          <a:off x="22429177" y="17372354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108" name="TextBox 4">
          <a:extLst>
            <a:ext uri="{FF2B5EF4-FFF2-40B4-BE49-F238E27FC236}">
              <a16:creationId xmlns:a16="http://schemas.microsoft.com/office/drawing/2014/main" id="{C3650CC8-0FBA-45A7-857E-4A4EDA79AD13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DA810F6-7D08-46E0-953F-57D8EBDAE347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110" name="TextBox 6">
          <a:extLst>
            <a:ext uri="{FF2B5EF4-FFF2-40B4-BE49-F238E27FC236}">
              <a16:creationId xmlns:a16="http://schemas.microsoft.com/office/drawing/2014/main" id="{64A025C4-E032-421E-80A3-FFF845C22133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111" name="TextBox 4">
          <a:extLst>
            <a:ext uri="{FF2B5EF4-FFF2-40B4-BE49-F238E27FC236}">
              <a16:creationId xmlns:a16="http://schemas.microsoft.com/office/drawing/2014/main" id="{01E49167-F778-4447-ADDB-7829380907DB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534</xdr:row>
      <xdr:rowOff>378069</xdr:rowOff>
    </xdr:from>
    <xdr:ext cx="65" cy="170239"/>
    <xdr:sp macro="" textlink="">
      <xdr:nvSpPr>
        <xdr:cNvPr id="112" name="TextBox 4">
          <a:extLst>
            <a:ext uri="{FF2B5EF4-FFF2-40B4-BE49-F238E27FC236}">
              <a16:creationId xmlns:a16="http://schemas.microsoft.com/office/drawing/2014/main" id="{F2E9C6B7-5D61-4045-83F2-A83455716C5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113" name="TextBox 5">
          <a:extLst>
            <a:ext uri="{FF2B5EF4-FFF2-40B4-BE49-F238E27FC236}">
              <a16:creationId xmlns:a16="http://schemas.microsoft.com/office/drawing/2014/main" id="{F7BB7BD3-256F-4E82-9EBC-3F24B574107F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114" name="TextBox 6">
          <a:extLst>
            <a:ext uri="{FF2B5EF4-FFF2-40B4-BE49-F238E27FC236}">
              <a16:creationId xmlns:a16="http://schemas.microsoft.com/office/drawing/2014/main" id="{C2540019-F77A-401F-8ACC-65E970180AEC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534</xdr:row>
      <xdr:rowOff>378069</xdr:rowOff>
    </xdr:from>
    <xdr:ext cx="65" cy="170239"/>
    <xdr:sp macro="" textlink="">
      <xdr:nvSpPr>
        <xdr:cNvPr id="115" name="TextBox 5">
          <a:extLst>
            <a:ext uri="{FF2B5EF4-FFF2-40B4-BE49-F238E27FC236}">
              <a16:creationId xmlns:a16="http://schemas.microsoft.com/office/drawing/2014/main" id="{7745D802-0AD6-4AA7-ACF6-0625F1BB0C7F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534</xdr:row>
      <xdr:rowOff>378069</xdr:rowOff>
    </xdr:from>
    <xdr:ext cx="65" cy="170239"/>
    <xdr:sp macro="" textlink="">
      <xdr:nvSpPr>
        <xdr:cNvPr id="116" name="TextBox 6">
          <a:extLst>
            <a:ext uri="{FF2B5EF4-FFF2-40B4-BE49-F238E27FC236}">
              <a16:creationId xmlns:a16="http://schemas.microsoft.com/office/drawing/2014/main" id="{E5D55016-4481-40C2-BB48-5BD20898A53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534</xdr:row>
      <xdr:rowOff>378069</xdr:rowOff>
    </xdr:from>
    <xdr:ext cx="65" cy="170239"/>
    <xdr:sp macro="" textlink="">
      <xdr:nvSpPr>
        <xdr:cNvPr id="117" name="TextBox 4">
          <a:extLst>
            <a:ext uri="{FF2B5EF4-FFF2-40B4-BE49-F238E27FC236}">
              <a16:creationId xmlns:a16="http://schemas.microsoft.com/office/drawing/2014/main" id="{02DCA2B3-0EC4-4BEF-B64B-7E7BA99D2297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534</xdr:row>
      <xdr:rowOff>378069</xdr:rowOff>
    </xdr:from>
    <xdr:ext cx="65" cy="170239"/>
    <xdr:sp macro="" textlink="">
      <xdr:nvSpPr>
        <xdr:cNvPr id="118" name="TextBox 5">
          <a:extLst>
            <a:ext uri="{FF2B5EF4-FFF2-40B4-BE49-F238E27FC236}">
              <a16:creationId xmlns:a16="http://schemas.microsoft.com/office/drawing/2014/main" id="{19FCC9EB-1FE5-4411-9CDC-0CA8CD6E5843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534</xdr:row>
      <xdr:rowOff>225669</xdr:rowOff>
    </xdr:from>
    <xdr:ext cx="65" cy="170239"/>
    <xdr:sp macro="" textlink="">
      <xdr:nvSpPr>
        <xdr:cNvPr id="119" name="TextBox 6">
          <a:extLst>
            <a:ext uri="{FF2B5EF4-FFF2-40B4-BE49-F238E27FC236}">
              <a16:creationId xmlns:a16="http://schemas.microsoft.com/office/drawing/2014/main" id="{88F95332-6771-4747-B0D9-26619D31D4EE}"/>
            </a:ext>
          </a:extLst>
        </xdr:cNvPr>
        <xdr:cNvSpPr txBox="1"/>
      </xdr:nvSpPr>
      <xdr:spPr>
        <a:xfrm>
          <a:off x="22429177" y="1757237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120" name="TextBox 4">
          <a:extLst>
            <a:ext uri="{FF2B5EF4-FFF2-40B4-BE49-F238E27FC236}">
              <a16:creationId xmlns:a16="http://schemas.microsoft.com/office/drawing/2014/main" id="{C87C0C52-FD51-463D-B907-2538160C646A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121" name="TextBox 5">
          <a:extLst>
            <a:ext uri="{FF2B5EF4-FFF2-40B4-BE49-F238E27FC236}">
              <a16:creationId xmlns:a16="http://schemas.microsoft.com/office/drawing/2014/main" id="{8CC69E81-F736-4ECB-A017-1F9C95721DBD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122" name="TextBox 6">
          <a:extLst>
            <a:ext uri="{FF2B5EF4-FFF2-40B4-BE49-F238E27FC236}">
              <a16:creationId xmlns:a16="http://schemas.microsoft.com/office/drawing/2014/main" id="{26B47BDE-5AE3-4E8D-8ED2-1BC0D2286FD3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123" name="TextBox 4">
          <a:extLst>
            <a:ext uri="{FF2B5EF4-FFF2-40B4-BE49-F238E27FC236}">
              <a16:creationId xmlns:a16="http://schemas.microsoft.com/office/drawing/2014/main" id="{B7F56930-4858-47EF-8E65-66509F0344E8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124" name="TextBox 5">
          <a:extLst>
            <a:ext uri="{FF2B5EF4-FFF2-40B4-BE49-F238E27FC236}">
              <a16:creationId xmlns:a16="http://schemas.microsoft.com/office/drawing/2014/main" id="{F24ADC93-E774-4872-86CC-0855C9FDAACA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125" name="TextBox 6">
          <a:extLst>
            <a:ext uri="{FF2B5EF4-FFF2-40B4-BE49-F238E27FC236}">
              <a16:creationId xmlns:a16="http://schemas.microsoft.com/office/drawing/2014/main" id="{8ECF688D-1E96-4AC4-84B3-B3C4A6CBB3ED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126" name="TextBox 5">
          <a:extLst>
            <a:ext uri="{FF2B5EF4-FFF2-40B4-BE49-F238E27FC236}">
              <a16:creationId xmlns:a16="http://schemas.microsoft.com/office/drawing/2014/main" id="{99DC89AE-8440-4FD3-8802-73AD7B00B4AE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127" name="TextBox 6">
          <a:extLst>
            <a:ext uri="{FF2B5EF4-FFF2-40B4-BE49-F238E27FC236}">
              <a16:creationId xmlns:a16="http://schemas.microsoft.com/office/drawing/2014/main" id="{13A0A68B-B198-4FBA-B37D-ED907DF5B4F3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128" name="TextBox 4">
          <a:extLst>
            <a:ext uri="{FF2B5EF4-FFF2-40B4-BE49-F238E27FC236}">
              <a16:creationId xmlns:a16="http://schemas.microsoft.com/office/drawing/2014/main" id="{980618AE-9333-4518-8670-BA330AB1840C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129" name="TextBox 5">
          <a:extLst>
            <a:ext uri="{FF2B5EF4-FFF2-40B4-BE49-F238E27FC236}">
              <a16:creationId xmlns:a16="http://schemas.microsoft.com/office/drawing/2014/main" id="{13DA36F8-3FB3-40E7-9F03-DE909CDFFF8E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130" name="TextBox 6">
          <a:extLst>
            <a:ext uri="{FF2B5EF4-FFF2-40B4-BE49-F238E27FC236}">
              <a16:creationId xmlns:a16="http://schemas.microsoft.com/office/drawing/2014/main" id="{530B6113-B2B1-47C3-881F-A5E8E47A0F07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131" name="TextBox 4">
          <a:extLst>
            <a:ext uri="{FF2B5EF4-FFF2-40B4-BE49-F238E27FC236}">
              <a16:creationId xmlns:a16="http://schemas.microsoft.com/office/drawing/2014/main" id="{26891409-2D9D-4AD8-9D29-9DE298621587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32" name="TextBox 4">
          <a:extLst>
            <a:ext uri="{FF2B5EF4-FFF2-40B4-BE49-F238E27FC236}">
              <a16:creationId xmlns:a16="http://schemas.microsoft.com/office/drawing/2014/main" id="{318747C0-4FD4-403E-A217-6567E6DD9D2B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133" name="TextBox 5">
          <a:extLst>
            <a:ext uri="{FF2B5EF4-FFF2-40B4-BE49-F238E27FC236}">
              <a16:creationId xmlns:a16="http://schemas.microsoft.com/office/drawing/2014/main" id="{193769FA-E78E-4FB2-B8AA-AB72A3B3BD4D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134" name="TextBox 6">
          <a:extLst>
            <a:ext uri="{FF2B5EF4-FFF2-40B4-BE49-F238E27FC236}">
              <a16:creationId xmlns:a16="http://schemas.microsoft.com/office/drawing/2014/main" id="{0433431D-BD9B-4EB5-9A96-369341E6341E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537249A4-F120-4B4C-A02E-22150D9BA3D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36" name="TextBox 6">
          <a:extLst>
            <a:ext uri="{FF2B5EF4-FFF2-40B4-BE49-F238E27FC236}">
              <a16:creationId xmlns:a16="http://schemas.microsoft.com/office/drawing/2014/main" id="{EEFBE5AF-DCED-4BC9-AC94-05F0C0B3BBE5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37" name="TextBox 4">
          <a:extLst>
            <a:ext uri="{FF2B5EF4-FFF2-40B4-BE49-F238E27FC236}">
              <a16:creationId xmlns:a16="http://schemas.microsoft.com/office/drawing/2014/main" id="{D6728ACA-E5D7-49EF-9A6D-37E37E1184B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38" name="TextBox 5">
          <a:extLst>
            <a:ext uri="{FF2B5EF4-FFF2-40B4-BE49-F238E27FC236}">
              <a16:creationId xmlns:a16="http://schemas.microsoft.com/office/drawing/2014/main" id="{83C85387-8886-49F3-AEE8-5B1AD36713DD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39" name="TextBox 6">
          <a:extLst>
            <a:ext uri="{FF2B5EF4-FFF2-40B4-BE49-F238E27FC236}">
              <a16:creationId xmlns:a16="http://schemas.microsoft.com/office/drawing/2014/main" id="{D653744B-8ACA-4CEB-BE12-522C265DAFD6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140" name="TextBox 4">
          <a:extLst>
            <a:ext uri="{FF2B5EF4-FFF2-40B4-BE49-F238E27FC236}">
              <a16:creationId xmlns:a16="http://schemas.microsoft.com/office/drawing/2014/main" id="{B48DE64E-241E-4328-ADA4-371EBE0D5BD3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141" name="TextBox 5">
          <a:extLst>
            <a:ext uri="{FF2B5EF4-FFF2-40B4-BE49-F238E27FC236}">
              <a16:creationId xmlns:a16="http://schemas.microsoft.com/office/drawing/2014/main" id="{50907C59-321C-4894-8208-322E8E12D25E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142" name="TextBox 6">
          <a:extLst>
            <a:ext uri="{FF2B5EF4-FFF2-40B4-BE49-F238E27FC236}">
              <a16:creationId xmlns:a16="http://schemas.microsoft.com/office/drawing/2014/main" id="{C7775F68-03CB-4526-8AB1-D5C2F6F28804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143" name="TextBox 4">
          <a:extLst>
            <a:ext uri="{FF2B5EF4-FFF2-40B4-BE49-F238E27FC236}">
              <a16:creationId xmlns:a16="http://schemas.microsoft.com/office/drawing/2014/main" id="{8428EC2C-3033-45B2-89C4-7D94180AB3DF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144" name="TextBox 5">
          <a:extLst>
            <a:ext uri="{FF2B5EF4-FFF2-40B4-BE49-F238E27FC236}">
              <a16:creationId xmlns:a16="http://schemas.microsoft.com/office/drawing/2014/main" id="{505D0D0A-160B-486A-BAB4-BB41EFAB5A4D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145" name="TextBox 6">
          <a:extLst>
            <a:ext uri="{FF2B5EF4-FFF2-40B4-BE49-F238E27FC236}">
              <a16:creationId xmlns:a16="http://schemas.microsoft.com/office/drawing/2014/main" id="{AF613D19-2530-4573-A5F4-71E2E0F8A27E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146" name="TextBox 5">
          <a:extLst>
            <a:ext uri="{FF2B5EF4-FFF2-40B4-BE49-F238E27FC236}">
              <a16:creationId xmlns:a16="http://schemas.microsoft.com/office/drawing/2014/main" id="{842BEA76-B1B1-45BB-AB07-0D01FE5611B5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147" name="TextBox 6">
          <a:extLst>
            <a:ext uri="{FF2B5EF4-FFF2-40B4-BE49-F238E27FC236}">
              <a16:creationId xmlns:a16="http://schemas.microsoft.com/office/drawing/2014/main" id="{B26C388A-6143-41D2-8C95-398D9192E578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48" name="TextBox 4">
          <a:extLst>
            <a:ext uri="{FF2B5EF4-FFF2-40B4-BE49-F238E27FC236}">
              <a16:creationId xmlns:a16="http://schemas.microsoft.com/office/drawing/2014/main" id="{53C308D9-72F9-4817-86B7-3DD05F02941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49" name="TextBox 5">
          <a:extLst>
            <a:ext uri="{FF2B5EF4-FFF2-40B4-BE49-F238E27FC236}">
              <a16:creationId xmlns:a16="http://schemas.microsoft.com/office/drawing/2014/main" id="{296133C8-D91C-4AF6-9C78-3F5E2C5AA38B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50" name="TextBox 6">
          <a:extLst>
            <a:ext uri="{FF2B5EF4-FFF2-40B4-BE49-F238E27FC236}">
              <a16:creationId xmlns:a16="http://schemas.microsoft.com/office/drawing/2014/main" id="{1616E6D2-6F60-4103-B303-10B02D684CE1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51" name="TextBox 4">
          <a:extLst>
            <a:ext uri="{FF2B5EF4-FFF2-40B4-BE49-F238E27FC236}">
              <a16:creationId xmlns:a16="http://schemas.microsoft.com/office/drawing/2014/main" id="{AC6BE7F7-FD1F-49C8-9F07-CDC2AC3B620B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52" name="TextBox 5">
          <a:extLst>
            <a:ext uri="{FF2B5EF4-FFF2-40B4-BE49-F238E27FC236}">
              <a16:creationId xmlns:a16="http://schemas.microsoft.com/office/drawing/2014/main" id="{22295349-9C14-4588-B88E-83E41979FDF5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53" name="TextBox 6">
          <a:extLst>
            <a:ext uri="{FF2B5EF4-FFF2-40B4-BE49-F238E27FC236}">
              <a16:creationId xmlns:a16="http://schemas.microsoft.com/office/drawing/2014/main" id="{0CBD4050-07DB-4C0E-A86A-E45387373A1F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54" name="TextBox 4">
          <a:extLst>
            <a:ext uri="{FF2B5EF4-FFF2-40B4-BE49-F238E27FC236}">
              <a16:creationId xmlns:a16="http://schemas.microsoft.com/office/drawing/2014/main" id="{5E1F4277-FEDF-464B-B73D-C02DA8BE8315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55" name="TextBox 5">
          <a:extLst>
            <a:ext uri="{FF2B5EF4-FFF2-40B4-BE49-F238E27FC236}">
              <a16:creationId xmlns:a16="http://schemas.microsoft.com/office/drawing/2014/main" id="{BA31EF2D-206A-4994-AB69-2708C44FB59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56" name="TextBox 6">
          <a:extLst>
            <a:ext uri="{FF2B5EF4-FFF2-40B4-BE49-F238E27FC236}">
              <a16:creationId xmlns:a16="http://schemas.microsoft.com/office/drawing/2014/main" id="{09208D95-EE02-4443-8AE8-EC119DCA4DE9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57" name="TextBox 4">
          <a:extLst>
            <a:ext uri="{FF2B5EF4-FFF2-40B4-BE49-F238E27FC236}">
              <a16:creationId xmlns:a16="http://schemas.microsoft.com/office/drawing/2014/main" id="{54E329A3-8B80-4EE9-A0F1-97FEA73780A6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58" name="TextBox 5">
          <a:extLst>
            <a:ext uri="{FF2B5EF4-FFF2-40B4-BE49-F238E27FC236}">
              <a16:creationId xmlns:a16="http://schemas.microsoft.com/office/drawing/2014/main" id="{78967092-F3E7-4D2D-ADCE-1F600135222C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59" name="TextBox 6">
          <a:extLst>
            <a:ext uri="{FF2B5EF4-FFF2-40B4-BE49-F238E27FC236}">
              <a16:creationId xmlns:a16="http://schemas.microsoft.com/office/drawing/2014/main" id="{24A48CDF-3296-4C95-A711-00D96E050DEF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60" name="TextBox 5">
          <a:extLst>
            <a:ext uri="{FF2B5EF4-FFF2-40B4-BE49-F238E27FC236}">
              <a16:creationId xmlns:a16="http://schemas.microsoft.com/office/drawing/2014/main" id="{CCA46706-80F5-4EFC-B9CC-56C7180E432C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61" name="TextBox 6">
          <a:extLst>
            <a:ext uri="{FF2B5EF4-FFF2-40B4-BE49-F238E27FC236}">
              <a16:creationId xmlns:a16="http://schemas.microsoft.com/office/drawing/2014/main" id="{61B88150-EEAB-4D88-93D3-88ECA4F17A5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162" name="TextBox 4">
          <a:extLst>
            <a:ext uri="{FF2B5EF4-FFF2-40B4-BE49-F238E27FC236}">
              <a16:creationId xmlns:a16="http://schemas.microsoft.com/office/drawing/2014/main" id="{83E000D6-9789-46A3-83C5-AB3F1C0196AD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163" name="TextBox 5">
          <a:extLst>
            <a:ext uri="{FF2B5EF4-FFF2-40B4-BE49-F238E27FC236}">
              <a16:creationId xmlns:a16="http://schemas.microsoft.com/office/drawing/2014/main" id="{A67EA3B4-1E44-42BB-B138-7EBEA49EBDCB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164" name="TextBox 6">
          <a:extLst>
            <a:ext uri="{FF2B5EF4-FFF2-40B4-BE49-F238E27FC236}">
              <a16:creationId xmlns:a16="http://schemas.microsoft.com/office/drawing/2014/main" id="{A4B31BB0-952D-4470-A90D-3A33942F6EA1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165" name="TextBox 4">
          <a:extLst>
            <a:ext uri="{FF2B5EF4-FFF2-40B4-BE49-F238E27FC236}">
              <a16:creationId xmlns:a16="http://schemas.microsoft.com/office/drawing/2014/main" id="{CED84489-DEED-434F-BD8F-CF1DE1C97EC2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66" name="TextBox 4">
          <a:extLst>
            <a:ext uri="{FF2B5EF4-FFF2-40B4-BE49-F238E27FC236}">
              <a16:creationId xmlns:a16="http://schemas.microsoft.com/office/drawing/2014/main" id="{30D2FB71-7F86-4486-A860-4D700D0526D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167" name="TextBox 5">
          <a:extLst>
            <a:ext uri="{FF2B5EF4-FFF2-40B4-BE49-F238E27FC236}">
              <a16:creationId xmlns:a16="http://schemas.microsoft.com/office/drawing/2014/main" id="{771DAD79-963D-46D5-AE8B-9BF906DF3BB4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168" name="TextBox 6">
          <a:extLst>
            <a:ext uri="{FF2B5EF4-FFF2-40B4-BE49-F238E27FC236}">
              <a16:creationId xmlns:a16="http://schemas.microsoft.com/office/drawing/2014/main" id="{47F0007E-FEA7-42AC-9ECE-1CAF1F8FED87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69" name="TextBox 5">
          <a:extLst>
            <a:ext uri="{FF2B5EF4-FFF2-40B4-BE49-F238E27FC236}">
              <a16:creationId xmlns:a16="http://schemas.microsoft.com/office/drawing/2014/main" id="{3AFC5CA8-004B-4181-8B10-2E7A028B4FC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70" name="TextBox 6">
          <a:extLst>
            <a:ext uri="{FF2B5EF4-FFF2-40B4-BE49-F238E27FC236}">
              <a16:creationId xmlns:a16="http://schemas.microsoft.com/office/drawing/2014/main" id="{F9CC3A6E-B23E-4261-88C7-DA5D6D06843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71" name="TextBox 4">
          <a:extLst>
            <a:ext uri="{FF2B5EF4-FFF2-40B4-BE49-F238E27FC236}">
              <a16:creationId xmlns:a16="http://schemas.microsoft.com/office/drawing/2014/main" id="{08FDFA87-0AC9-4F3E-9DA5-A662513682D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72" name="TextBox 5">
          <a:extLst>
            <a:ext uri="{FF2B5EF4-FFF2-40B4-BE49-F238E27FC236}">
              <a16:creationId xmlns:a16="http://schemas.microsoft.com/office/drawing/2014/main" id="{CC6AEE17-0F4E-46B7-B340-E12127608C7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73" name="TextBox 6">
          <a:extLst>
            <a:ext uri="{FF2B5EF4-FFF2-40B4-BE49-F238E27FC236}">
              <a16:creationId xmlns:a16="http://schemas.microsoft.com/office/drawing/2014/main" id="{72AA4A5B-1EB0-48C0-9F7A-2A19846B1DF7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174" name="TextBox 4">
          <a:extLst>
            <a:ext uri="{FF2B5EF4-FFF2-40B4-BE49-F238E27FC236}">
              <a16:creationId xmlns:a16="http://schemas.microsoft.com/office/drawing/2014/main" id="{250FBF1A-7FF1-4C00-93CE-A9CD7A572B10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175" name="TextBox 5">
          <a:extLst>
            <a:ext uri="{FF2B5EF4-FFF2-40B4-BE49-F238E27FC236}">
              <a16:creationId xmlns:a16="http://schemas.microsoft.com/office/drawing/2014/main" id="{54788EB1-752D-4454-BEDB-74494BA6F181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176" name="TextBox 6">
          <a:extLst>
            <a:ext uri="{FF2B5EF4-FFF2-40B4-BE49-F238E27FC236}">
              <a16:creationId xmlns:a16="http://schemas.microsoft.com/office/drawing/2014/main" id="{FB5B8E8A-7958-47B4-841A-DE931CBC2F51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177" name="TextBox 4">
          <a:extLst>
            <a:ext uri="{FF2B5EF4-FFF2-40B4-BE49-F238E27FC236}">
              <a16:creationId xmlns:a16="http://schemas.microsoft.com/office/drawing/2014/main" id="{4F7F3CCC-2ED8-4C33-8263-E7CA318B72ED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178" name="TextBox 5">
          <a:extLst>
            <a:ext uri="{FF2B5EF4-FFF2-40B4-BE49-F238E27FC236}">
              <a16:creationId xmlns:a16="http://schemas.microsoft.com/office/drawing/2014/main" id="{04FDA0C6-913A-49BF-9EA7-82CF4C48277A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179" name="TextBox 6">
          <a:extLst>
            <a:ext uri="{FF2B5EF4-FFF2-40B4-BE49-F238E27FC236}">
              <a16:creationId xmlns:a16="http://schemas.microsoft.com/office/drawing/2014/main" id="{78BB99FE-EADA-40E0-84A4-66EBD0F5B978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180" name="TextBox 5">
          <a:extLst>
            <a:ext uri="{FF2B5EF4-FFF2-40B4-BE49-F238E27FC236}">
              <a16:creationId xmlns:a16="http://schemas.microsoft.com/office/drawing/2014/main" id="{36A23DA5-C8C0-40D2-A660-49A774B7A598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181" name="TextBox 6">
          <a:extLst>
            <a:ext uri="{FF2B5EF4-FFF2-40B4-BE49-F238E27FC236}">
              <a16:creationId xmlns:a16="http://schemas.microsoft.com/office/drawing/2014/main" id="{F5D62ABB-7B59-4C15-A935-AC58782B1DE4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82" name="TextBox 4">
          <a:extLst>
            <a:ext uri="{FF2B5EF4-FFF2-40B4-BE49-F238E27FC236}">
              <a16:creationId xmlns:a16="http://schemas.microsoft.com/office/drawing/2014/main" id="{0D0AC0B0-94C5-4502-844C-9EE99647F5B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83" name="TextBox 5">
          <a:extLst>
            <a:ext uri="{FF2B5EF4-FFF2-40B4-BE49-F238E27FC236}">
              <a16:creationId xmlns:a16="http://schemas.microsoft.com/office/drawing/2014/main" id="{36EDC102-6AAF-42F1-B767-69235D1439E5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84" name="TextBox 6">
          <a:extLst>
            <a:ext uri="{FF2B5EF4-FFF2-40B4-BE49-F238E27FC236}">
              <a16:creationId xmlns:a16="http://schemas.microsoft.com/office/drawing/2014/main" id="{2E70F035-630E-4929-B84C-B89968DCA174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85" name="TextBox 4">
          <a:extLst>
            <a:ext uri="{FF2B5EF4-FFF2-40B4-BE49-F238E27FC236}">
              <a16:creationId xmlns:a16="http://schemas.microsoft.com/office/drawing/2014/main" id="{9DAC3FE3-FF5A-4E16-AE5F-7B0AFD0D43E1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86" name="TextBox 5">
          <a:extLst>
            <a:ext uri="{FF2B5EF4-FFF2-40B4-BE49-F238E27FC236}">
              <a16:creationId xmlns:a16="http://schemas.microsoft.com/office/drawing/2014/main" id="{22EB0BBD-20E3-4365-82D8-00B2AEA2A9D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87" name="TextBox 6">
          <a:extLst>
            <a:ext uri="{FF2B5EF4-FFF2-40B4-BE49-F238E27FC236}">
              <a16:creationId xmlns:a16="http://schemas.microsoft.com/office/drawing/2014/main" id="{0ED941E9-0BD7-4F9B-B7CB-E45C87EF8F29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88" name="TextBox 4">
          <a:extLst>
            <a:ext uri="{FF2B5EF4-FFF2-40B4-BE49-F238E27FC236}">
              <a16:creationId xmlns:a16="http://schemas.microsoft.com/office/drawing/2014/main" id="{7EF360F1-B7C5-4A13-BB11-58DF678CE944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89" name="TextBox 5">
          <a:extLst>
            <a:ext uri="{FF2B5EF4-FFF2-40B4-BE49-F238E27FC236}">
              <a16:creationId xmlns:a16="http://schemas.microsoft.com/office/drawing/2014/main" id="{5B93B3F9-1E34-44FA-9F9E-4C55E2E65D8D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90" name="TextBox 6">
          <a:extLst>
            <a:ext uri="{FF2B5EF4-FFF2-40B4-BE49-F238E27FC236}">
              <a16:creationId xmlns:a16="http://schemas.microsoft.com/office/drawing/2014/main" id="{707731C4-AA63-4387-B63E-DED4EEA0CD7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91" name="TextBox 4">
          <a:extLst>
            <a:ext uri="{FF2B5EF4-FFF2-40B4-BE49-F238E27FC236}">
              <a16:creationId xmlns:a16="http://schemas.microsoft.com/office/drawing/2014/main" id="{56212873-026C-4E5C-B148-5BBCF45656A5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92" name="TextBox 5">
          <a:extLst>
            <a:ext uri="{FF2B5EF4-FFF2-40B4-BE49-F238E27FC236}">
              <a16:creationId xmlns:a16="http://schemas.microsoft.com/office/drawing/2014/main" id="{7A20F3CD-4DF7-4532-BD79-7EB3297A53F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93" name="TextBox 6">
          <a:extLst>
            <a:ext uri="{FF2B5EF4-FFF2-40B4-BE49-F238E27FC236}">
              <a16:creationId xmlns:a16="http://schemas.microsoft.com/office/drawing/2014/main" id="{07246919-803D-4FE9-BE8E-79E6552F5171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94" name="TextBox 5">
          <a:extLst>
            <a:ext uri="{FF2B5EF4-FFF2-40B4-BE49-F238E27FC236}">
              <a16:creationId xmlns:a16="http://schemas.microsoft.com/office/drawing/2014/main" id="{9F59C3C0-55DF-4FB4-BDC0-6E41F4A439C4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95" name="TextBox 6">
          <a:extLst>
            <a:ext uri="{FF2B5EF4-FFF2-40B4-BE49-F238E27FC236}">
              <a16:creationId xmlns:a16="http://schemas.microsoft.com/office/drawing/2014/main" id="{74D480B5-3CC8-4D9A-B78D-C5E58EBF3BB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96" name="TextBox 4">
          <a:extLst>
            <a:ext uri="{FF2B5EF4-FFF2-40B4-BE49-F238E27FC236}">
              <a16:creationId xmlns:a16="http://schemas.microsoft.com/office/drawing/2014/main" id="{8D1CB943-1640-4721-9AB6-564F6C15316C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97" name="TextBox 5">
          <a:extLst>
            <a:ext uri="{FF2B5EF4-FFF2-40B4-BE49-F238E27FC236}">
              <a16:creationId xmlns:a16="http://schemas.microsoft.com/office/drawing/2014/main" id="{64BB6C35-8716-48CD-AD60-8C246F5D21EC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98" name="TextBox 6">
          <a:extLst>
            <a:ext uri="{FF2B5EF4-FFF2-40B4-BE49-F238E27FC236}">
              <a16:creationId xmlns:a16="http://schemas.microsoft.com/office/drawing/2014/main" id="{7094E3F6-552A-4A1E-A43E-C433D25D2B7F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99" name="TextBox 4">
          <a:extLst>
            <a:ext uri="{FF2B5EF4-FFF2-40B4-BE49-F238E27FC236}">
              <a16:creationId xmlns:a16="http://schemas.microsoft.com/office/drawing/2014/main" id="{94DEFBA6-405F-4FF5-B4DE-98CCC922F629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00" name="TextBox 4">
          <a:extLst>
            <a:ext uri="{FF2B5EF4-FFF2-40B4-BE49-F238E27FC236}">
              <a16:creationId xmlns:a16="http://schemas.microsoft.com/office/drawing/2014/main" id="{405E298D-052F-447A-BB5E-1D55F7147D8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201" name="TextBox 5">
          <a:extLst>
            <a:ext uri="{FF2B5EF4-FFF2-40B4-BE49-F238E27FC236}">
              <a16:creationId xmlns:a16="http://schemas.microsoft.com/office/drawing/2014/main" id="{F99B1753-13DD-456F-B6DA-53EB818E1AC6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202" name="TextBox 6">
          <a:extLst>
            <a:ext uri="{FF2B5EF4-FFF2-40B4-BE49-F238E27FC236}">
              <a16:creationId xmlns:a16="http://schemas.microsoft.com/office/drawing/2014/main" id="{4C1A5EBE-ECBF-4E7D-97D8-61C36BD0C735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03" name="TextBox 5">
          <a:extLst>
            <a:ext uri="{FF2B5EF4-FFF2-40B4-BE49-F238E27FC236}">
              <a16:creationId xmlns:a16="http://schemas.microsoft.com/office/drawing/2014/main" id="{9672DB23-BB79-4496-93FB-5E318636A34C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04" name="TextBox 6">
          <a:extLst>
            <a:ext uri="{FF2B5EF4-FFF2-40B4-BE49-F238E27FC236}">
              <a16:creationId xmlns:a16="http://schemas.microsoft.com/office/drawing/2014/main" id="{239DBA5B-3108-4A6F-A477-C89FDA25274C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05" name="TextBox 4">
          <a:extLst>
            <a:ext uri="{FF2B5EF4-FFF2-40B4-BE49-F238E27FC236}">
              <a16:creationId xmlns:a16="http://schemas.microsoft.com/office/drawing/2014/main" id="{67130A9D-3E34-456C-AD23-3E2238254C0D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06" name="TextBox 5">
          <a:extLst>
            <a:ext uri="{FF2B5EF4-FFF2-40B4-BE49-F238E27FC236}">
              <a16:creationId xmlns:a16="http://schemas.microsoft.com/office/drawing/2014/main" id="{37902EC3-C407-41D5-BCD2-25975C044E8F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07" name="TextBox 6">
          <a:extLst>
            <a:ext uri="{FF2B5EF4-FFF2-40B4-BE49-F238E27FC236}">
              <a16:creationId xmlns:a16="http://schemas.microsoft.com/office/drawing/2014/main" id="{0FEB4159-2528-4022-A29A-9D16005CECDD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208" name="TextBox 4">
          <a:extLst>
            <a:ext uri="{FF2B5EF4-FFF2-40B4-BE49-F238E27FC236}">
              <a16:creationId xmlns:a16="http://schemas.microsoft.com/office/drawing/2014/main" id="{62887FEB-9B96-4EEC-A28F-DADF0815F61B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209" name="TextBox 5">
          <a:extLst>
            <a:ext uri="{FF2B5EF4-FFF2-40B4-BE49-F238E27FC236}">
              <a16:creationId xmlns:a16="http://schemas.microsoft.com/office/drawing/2014/main" id="{D23798BD-9491-48F1-B32B-1EA9617E9FA2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210" name="TextBox 6">
          <a:extLst>
            <a:ext uri="{FF2B5EF4-FFF2-40B4-BE49-F238E27FC236}">
              <a16:creationId xmlns:a16="http://schemas.microsoft.com/office/drawing/2014/main" id="{B30A5401-983F-45B3-878E-613E3540AC11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211" name="TextBox 4">
          <a:extLst>
            <a:ext uri="{FF2B5EF4-FFF2-40B4-BE49-F238E27FC236}">
              <a16:creationId xmlns:a16="http://schemas.microsoft.com/office/drawing/2014/main" id="{FDFB1AA1-B0F1-4B38-9DA5-B804A3744FDD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DD0CA11A-ECDA-4647-B093-0EFE0C0EAC38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213" name="TextBox 6">
          <a:extLst>
            <a:ext uri="{FF2B5EF4-FFF2-40B4-BE49-F238E27FC236}">
              <a16:creationId xmlns:a16="http://schemas.microsoft.com/office/drawing/2014/main" id="{96D4D105-52B9-4A54-859F-F39949AF7129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0D9DB7A1-3ABE-4BCC-AC52-0D79BA6095AC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215" name="TextBox 6">
          <a:extLst>
            <a:ext uri="{FF2B5EF4-FFF2-40B4-BE49-F238E27FC236}">
              <a16:creationId xmlns:a16="http://schemas.microsoft.com/office/drawing/2014/main" id="{A199A70C-9484-4C00-A46B-5075CF1E95DD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16" name="TextBox 4">
          <a:extLst>
            <a:ext uri="{FF2B5EF4-FFF2-40B4-BE49-F238E27FC236}">
              <a16:creationId xmlns:a16="http://schemas.microsoft.com/office/drawing/2014/main" id="{B4811C33-A855-42FF-81C8-A62461735971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17" name="TextBox 5">
          <a:extLst>
            <a:ext uri="{FF2B5EF4-FFF2-40B4-BE49-F238E27FC236}">
              <a16:creationId xmlns:a16="http://schemas.microsoft.com/office/drawing/2014/main" id="{0D8EFC56-E89D-4CCC-840E-7B252A7EAE8C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18" name="TextBox 6">
          <a:extLst>
            <a:ext uri="{FF2B5EF4-FFF2-40B4-BE49-F238E27FC236}">
              <a16:creationId xmlns:a16="http://schemas.microsoft.com/office/drawing/2014/main" id="{9E959B58-F4FE-4254-960B-A6EFD3088A1D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19" name="TextBox 4">
          <a:extLst>
            <a:ext uri="{FF2B5EF4-FFF2-40B4-BE49-F238E27FC236}">
              <a16:creationId xmlns:a16="http://schemas.microsoft.com/office/drawing/2014/main" id="{606EFE92-F375-41BE-A970-8EEAC0D6E7C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20" name="TextBox 5">
          <a:extLst>
            <a:ext uri="{FF2B5EF4-FFF2-40B4-BE49-F238E27FC236}">
              <a16:creationId xmlns:a16="http://schemas.microsoft.com/office/drawing/2014/main" id="{2434847C-0583-4AD7-A038-59C03B15A124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21" name="TextBox 6">
          <a:extLst>
            <a:ext uri="{FF2B5EF4-FFF2-40B4-BE49-F238E27FC236}">
              <a16:creationId xmlns:a16="http://schemas.microsoft.com/office/drawing/2014/main" id="{A27C21F4-A3F3-4703-B1D4-3FA2E54CCEA5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22" name="TextBox 4">
          <a:extLst>
            <a:ext uri="{FF2B5EF4-FFF2-40B4-BE49-F238E27FC236}">
              <a16:creationId xmlns:a16="http://schemas.microsoft.com/office/drawing/2014/main" id="{4CC13967-3CAC-449B-8AF0-C5D798CDF7E4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23" name="TextBox 5">
          <a:extLst>
            <a:ext uri="{FF2B5EF4-FFF2-40B4-BE49-F238E27FC236}">
              <a16:creationId xmlns:a16="http://schemas.microsoft.com/office/drawing/2014/main" id="{A7039254-D49D-47AD-958A-8BD313015106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24" name="TextBox 6">
          <a:extLst>
            <a:ext uri="{FF2B5EF4-FFF2-40B4-BE49-F238E27FC236}">
              <a16:creationId xmlns:a16="http://schemas.microsoft.com/office/drawing/2014/main" id="{107B6C44-9B44-4C5C-9795-0B7E9AE1032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25" name="TextBox 4">
          <a:extLst>
            <a:ext uri="{FF2B5EF4-FFF2-40B4-BE49-F238E27FC236}">
              <a16:creationId xmlns:a16="http://schemas.microsoft.com/office/drawing/2014/main" id="{99BAC52E-9C4C-4CE1-B21B-235030695C31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26" name="TextBox 5">
          <a:extLst>
            <a:ext uri="{FF2B5EF4-FFF2-40B4-BE49-F238E27FC236}">
              <a16:creationId xmlns:a16="http://schemas.microsoft.com/office/drawing/2014/main" id="{FA1127B9-1625-4B66-AE13-3EAFFE85D94D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27" name="TextBox 6">
          <a:extLst>
            <a:ext uri="{FF2B5EF4-FFF2-40B4-BE49-F238E27FC236}">
              <a16:creationId xmlns:a16="http://schemas.microsoft.com/office/drawing/2014/main" id="{58F2DADC-4694-450F-BCB0-F41F4ED7541B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28" name="TextBox 5">
          <a:extLst>
            <a:ext uri="{FF2B5EF4-FFF2-40B4-BE49-F238E27FC236}">
              <a16:creationId xmlns:a16="http://schemas.microsoft.com/office/drawing/2014/main" id="{6C6552C5-309B-4ABD-AC64-B31886EDF012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29" name="TextBox 6">
          <a:extLst>
            <a:ext uri="{FF2B5EF4-FFF2-40B4-BE49-F238E27FC236}">
              <a16:creationId xmlns:a16="http://schemas.microsoft.com/office/drawing/2014/main" id="{C402057A-A6C0-4618-9813-74C74DEE763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30" name="TextBox 4">
          <a:extLst>
            <a:ext uri="{FF2B5EF4-FFF2-40B4-BE49-F238E27FC236}">
              <a16:creationId xmlns:a16="http://schemas.microsoft.com/office/drawing/2014/main" id="{2C20A094-4BC5-469C-876F-568EAED185CA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31" name="TextBox 5">
          <a:extLst>
            <a:ext uri="{FF2B5EF4-FFF2-40B4-BE49-F238E27FC236}">
              <a16:creationId xmlns:a16="http://schemas.microsoft.com/office/drawing/2014/main" id="{7CAD93A2-0518-4500-A488-96FE2A6A9A66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32" name="TextBox 6">
          <a:extLst>
            <a:ext uri="{FF2B5EF4-FFF2-40B4-BE49-F238E27FC236}">
              <a16:creationId xmlns:a16="http://schemas.microsoft.com/office/drawing/2014/main" id="{2B1767A0-F93B-4230-9A9F-0A3462ACF609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33" name="TextBox 4">
          <a:extLst>
            <a:ext uri="{FF2B5EF4-FFF2-40B4-BE49-F238E27FC236}">
              <a16:creationId xmlns:a16="http://schemas.microsoft.com/office/drawing/2014/main" id="{994C9DAD-7ECD-4365-8643-D5D0219D003B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34" name="TextBox 4">
          <a:extLst>
            <a:ext uri="{FF2B5EF4-FFF2-40B4-BE49-F238E27FC236}">
              <a16:creationId xmlns:a16="http://schemas.microsoft.com/office/drawing/2014/main" id="{BB11BCCA-B139-49D7-8FF1-EC6B3C5F632C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35" name="TextBox 5">
          <a:extLst>
            <a:ext uri="{FF2B5EF4-FFF2-40B4-BE49-F238E27FC236}">
              <a16:creationId xmlns:a16="http://schemas.microsoft.com/office/drawing/2014/main" id="{C1366B28-4321-4B53-8AD9-700B13B533E5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36" name="TextBox 6">
          <a:extLst>
            <a:ext uri="{FF2B5EF4-FFF2-40B4-BE49-F238E27FC236}">
              <a16:creationId xmlns:a16="http://schemas.microsoft.com/office/drawing/2014/main" id="{9BB2DF4A-3DFD-42DE-9B39-1606FBFF5B39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37" name="TextBox 5">
          <a:extLst>
            <a:ext uri="{FF2B5EF4-FFF2-40B4-BE49-F238E27FC236}">
              <a16:creationId xmlns:a16="http://schemas.microsoft.com/office/drawing/2014/main" id="{BF512B8A-41D3-4932-9491-F3D365F395E2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38" name="TextBox 6">
          <a:extLst>
            <a:ext uri="{FF2B5EF4-FFF2-40B4-BE49-F238E27FC236}">
              <a16:creationId xmlns:a16="http://schemas.microsoft.com/office/drawing/2014/main" id="{5119B6B3-F3B6-4459-A825-5E661423B533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39" name="TextBox 4">
          <a:extLst>
            <a:ext uri="{FF2B5EF4-FFF2-40B4-BE49-F238E27FC236}">
              <a16:creationId xmlns:a16="http://schemas.microsoft.com/office/drawing/2014/main" id="{896FC933-9FE7-4284-AF8B-D07FECB7ECB1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40" name="TextBox 5">
          <a:extLst>
            <a:ext uri="{FF2B5EF4-FFF2-40B4-BE49-F238E27FC236}">
              <a16:creationId xmlns:a16="http://schemas.microsoft.com/office/drawing/2014/main" id="{E9F350EE-080F-4223-80B2-06CD5CC1E6BF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41" name="TextBox 6">
          <a:extLst>
            <a:ext uri="{FF2B5EF4-FFF2-40B4-BE49-F238E27FC236}">
              <a16:creationId xmlns:a16="http://schemas.microsoft.com/office/drawing/2014/main" id="{FE290000-E014-4D0C-817F-DBDF2B1ADA96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42" name="TextBox 4">
          <a:extLst>
            <a:ext uri="{FF2B5EF4-FFF2-40B4-BE49-F238E27FC236}">
              <a16:creationId xmlns:a16="http://schemas.microsoft.com/office/drawing/2014/main" id="{778EF322-5765-45FA-8CB4-BAD756C9B7BE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43" name="TextBox 5">
          <a:extLst>
            <a:ext uri="{FF2B5EF4-FFF2-40B4-BE49-F238E27FC236}">
              <a16:creationId xmlns:a16="http://schemas.microsoft.com/office/drawing/2014/main" id="{4D696FBC-D881-4B45-A0E0-A350879E1704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44" name="TextBox 6">
          <a:extLst>
            <a:ext uri="{FF2B5EF4-FFF2-40B4-BE49-F238E27FC236}">
              <a16:creationId xmlns:a16="http://schemas.microsoft.com/office/drawing/2014/main" id="{EA186BAE-BEC8-401F-B087-11DA319E44D9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45" name="TextBox 4">
          <a:extLst>
            <a:ext uri="{FF2B5EF4-FFF2-40B4-BE49-F238E27FC236}">
              <a16:creationId xmlns:a16="http://schemas.microsoft.com/office/drawing/2014/main" id="{93470F26-4E35-4F1F-BC0F-D0AA2B03BEA3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46" name="TextBox 5">
          <a:extLst>
            <a:ext uri="{FF2B5EF4-FFF2-40B4-BE49-F238E27FC236}">
              <a16:creationId xmlns:a16="http://schemas.microsoft.com/office/drawing/2014/main" id="{3E296A68-9E24-4502-8F07-1336CA282461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47" name="TextBox 6">
          <a:extLst>
            <a:ext uri="{FF2B5EF4-FFF2-40B4-BE49-F238E27FC236}">
              <a16:creationId xmlns:a16="http://schemas.microsoft.com/office/drawing/2014/main" id="{FCE27163-CC86-48C5-A3FC-95C04E1AF7AB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48" name="TextBox 5">
          <a:extLst>
            <a:ext uri="{FF2B5EF4-FFF2-40B4-BE49-F238E27FC236}">
              <a16:creationId xmlns:a16="http://schemas.microsoft.com/office/drawing/2014/main" id="{0436B581-3D87-4BE3-A2C5-FD22D56820C7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49" name="TextBox 6">
          <a:extLst>
            <a:ext uri="{FF2B5EF4-FFF2-40B4-BE49-F238E27FC236}">
              <a16:creationId xmlns:a16="http://schemas.microsoft.com/office/drawing/2014/main" id="{41A0D399-91C3-4177-BE16-D8B943AD199F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50" name="TextBox 4">
          <a:extLst>
            <a:ext uri="{FF2B5EF4-FFF2-40B4-BE49-F238E27FC236}">
              <a16:creationId xmlns:a16="http://schemas.microsoft.com/office/drawing/2014/main" id="{A2AF842F-05B8-482A-9C2C-09D4DE680ABF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51" name="TextBox 5">
          <a:extLst>
            <a:ext uri="{FF2B5EF4-FFF2-40B4-BE49-F238E27FC236}">
              <a16:creationId xmlns:a16="http://schemas.microsoft.com/office/drawing/2014/main" id="{55278349-DB0E-42A5-BB52-6280380BCA0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52" name="TextBox 6">
          <a:extLst>
            <a:ext uri="{FF2B5EF4-FFF2-40B4-BE49-F238E27FC236}">
              <a16:creationId xmlns:a16="http://schemas.microsoft.com/office/drawing/2014/main" id="{CFB1CCFB-A221-478F-9DCA-687EA43512C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53" name="TextBox 4">
          <a:extLst>
            <a:ext uri="{FF2B5EF4-FFF2-40B4-BE49-F238E27FC236}">
              <a16:creationId xmlns:a16="http://schemas.microsoft.com/office/drawing/2014/main" id="{85C8FF64-B970-4EFD-A6C4-F09B04130101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54" name="TextBox 5">
          <a:extLst>
            <a:ext uri="{FF2B5EF4-FFF2-40B4-BE49-F238E27FC236}">
              <a16:creationId xmlns:a16="http://schemas.microsoft.com/office/drawing/2014/main" id="{C83508A5-2459-4473-B61F-0A21A0065E02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55" name="TextBox 6">
          <a:extLst>
            <a:ext uri="{FF2B5EF4-FFF2-40B4-BE49-F238E27FC236}">
              <a16:creationId xmlns:a16="http://schemas.microsoft.com/office/drawing/2014/main" id="{7B1DFFD4-7C10-4C03-BD90-E882719400D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56" name="TextBox 4">
          <a:extLst>
            <a:ext uri="{FF2B5EF4-FFF2-40B4-BE49-F238E27FC236}">
              <a16:creationId xmlns:a16="http://schemas.microsoft.com/office/drawing/2014/main" id="{CFE74006-36E1-4CEC-8887-F5A286C850C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57" name="TextBox 5">
          <a:extLst>
            <a:ext uri="{FF2B5EF4-FFF2-40B4-BE49-F238E27FC236}">
              <a16:creationId xmlns:a16="http://schemas.microsoft.com/office/drawing/2014/main" id="{E801C803-8EDD-4F0B-9C20-4D504022A713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58" name="TextBox 6">
          <a:extLst>
            <a:ext uri="{FF2B5EF4-FFF2-40B4-BE49-F238E27FC236}">
              <a16:creationId xmlns:a16="http://schemas.microsoft.com/office/drawing/2014/main" id="{7B25127F-AD96-46B5-BEB0-81863625FF3D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59" name="TextBox 4">
          <a:extLst>
            <a:ext uri="{FF2B5EF4-FFF2-40B4-BE49-F238E27FC236}">
              <a16:creationId xmlns:a16="http://schemas.microsoft.com/office/drawing/2014/main" id="{5A82FB27-6D4E-4E4D-866A-CCA45A608E75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60" name="TextBox 5">
          <a:extLst>
            <a:ext uri="{FF2B5EF4-FFF2-40B4-BE49-F238E27FC236}">
              <a16:creationId xmlns:a16="http://schemas.microsoft.com/office/drawing/2014/main" id="{66153481-3133-46B8-B508-70F68AC198D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61" name="TextBox 6">
          <a:extLst>
            <a:ext uri="{FF2B5EF4-FFF2-40B4-BE49-F238E27FC236}">
              <a16:creationId xmlns:a16="http://schemas.microsoft.com/office/drawing/2014/main" id="{22C13D16-297B-4975-A415-9414444C365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62" name="TextBox 5">
          <a:extLst>
            <a:ext uri="{FF2B5EF4-FFF2-40B4-BE49-F238E27FC236}">
              <a16:creationId xmlns:a16="http://schemas.microsoft.com/office/drawing/2014/main" id="{AE3FA8AD-2486-4A26-8DA7-F4AF598BCB33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63" name="TextBox 6">
          <a:extLst>
            <a:ext uri="{FF2B5EF4-FFF2-40B4-BE49-F238E27FC236}">
              <a16:creationId xmlns:a16="http://schemas.microsoft.com/office/drawing/2014/main" id="{3FE0973A-436B-4E08-9A8E-D41EDE04FAC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548</xdr:row>
      <xdr:rowOff>378069</xdr:rowOff>
    </xdr:from>
    <xdr:ext cx="65" cy="170239"/>
    <xdr:sp macro="" textlink="">
      <xdr:nvSpPr>
        <xdr:cNvPr id="264" name="TextBox 4">
          <a:extLst>
            <a:ext uri="{FF2B5EF4-FFF2-40B4-BE49-F238E27FC236}">
              <a16:creationId xmlns:a16="http://schemas.microsoft.com/office/drawing/2014/main" id="{3677108D-B45D-4802-AB32-965EDDBC6478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548</xdr:row>
      <xdr:rowOff>378069</xdr:rowOff>
    </xdr:from>
    <xdr:ext cx="65" cy="170239"/>
    <xdr:sp macro="" textlink="">
      <xdr:nvSpPr>
        <xdr:cNvPr id="265" name="TextBox 5">
          <a:extLst>
            <a:ext uri="{FF2B5EF4-FFF2-40B4-BE49-F238E27FC236}">
              <a16:creationId xmlns:a16="http://schemas.microsoft.com/office/drawing/2014/main" id="{2B2A5838-2B59-4AC9-A2AC-9BA9089914B6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548</xdr:row>
      <xdr:rowOff>378069</xdr:rowOff>
    </xdr:from>
    <xdr:ext cx="65" cy="170239"/>
    <xdr:sp macro="" textlink="">
      <xdr:nvSpPr>
        <xdr:cNvPr id="266" name="TextBox 6">
          <a:extLst>
            <a:ext uri="{FF2B5EF4-FFF2-40B4-BE49-F238E27FC236}">
              <a16:creationId xmlns:a16="http://schemas.microsoft.com/office/drawing/2014/main" id="{EC1269FA-2013-4A06-AD1D-707A7F729D88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548</xdr:row>
      <xdr:rowOff>378069</xdr:rowOff>
    </xdr:from>
    <xdr:ext cx="65" cy="170239"/>
    <xdr:sp macro="" textlink="">
      <xdr:nvSpPr>
        <xdr:cNvPr id="267" name="TextBox 4">
          <a:extLst>
            <a:ext uri="{FF2B5EF4-FFF2-40B4-BE49-F238E27FC236}">
              <a16:creationId xmlns:a16="http://schemas.microsoft.com/office/drawing/2014/main" id="{F3358DA7-3E3E-4E44-AA42-A31D059F3F66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68" name="TextBox 4">
          <a:extLst>
            <a:ext uri="{FF2B5EF4-FFF2-40B4-BE49-F238E27FC236}">
              <a16:creationId xmlns:a16="http://schemas.microsoft.com/office/drawing/2014/main" id="{0F9BA450-7F77-43B3-87BF-75C7CD903B17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548</xdr:row>
      <xdr:rowOff>378069</xdr:rowOff>
    </xdr:from>
    <xdr:ext cx="65" cy="170239"/>
    <xdr:sp macro="" textlink="">
      <xdr:nvSpPr>
        <xdr:cNvPr id="269" name="TextBox 5">
          <a:extLst>
            <a:ext uri="{FF2B5EF4-FFF2-40B4-BE49-F238E27FC236}">
              <a16:creationId xmlns:a16="http://schemas.microsoft.com/office/drawing/2014/main" id="{6948C3EC-4B1B-4D67-B61B-668D6CBCFE8B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548</xdr:row>
      <xdr:rowOff>378069</xdr:rowOff>
    </xdr:from>
    <xdr:ext cx="65" cy="170239"/>
    <xdr:sp macro="" textlink="">
      <xdr:nvSpPr>
        <xdr:cNvPr id="270" name="TextBox 6">
          <a:extLst>
            <a:ext uri="{FF2B5EF4-FFF2-40B4-BE49-F238E27FC236}">
              <a16:creationId xmlns:a16="http://schemas.microsoft.com/office/drawing/2014/main" id="{6DAAF408-2352-4DA0-ACCB-56734F0773BD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71" name="TextBox 5">
          <a:extLst>
            <a:ext uri="{FF2B5EF4-FFF2-40B4-BE49-F238E27FC236}">
              <a16:creationId xmlns:a16="http://schemas.microsoft.com/office/drawing/2014/main" id="{02907175-B22F-4B67-8B28-F2AF78A5F28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72" name="TextBox 6">
          <a:extLst>
            <a:ext uri="{FF2B5EF4-FFF2-40B4-BE49-F238E27FC236}">
              <a16:creationId xmlns:a16="http://schemas.microsoft.com/office/drawing/2014/main" id="{87BFC7BD-D7BC-4443-94A9-26E118E801FD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73" name="TextBox 4">
          <a:extLst>
            <a:ext uri="{FF2B5EF4-FFF2-40B4-BE49-F238E27FC236}">
              <a16:creationId xmlns:a16="http://schemas.microsoft.com/office/drawing/2014/main" id="{F2A3B345-DEA8-4ECE-8E51-24E40CE055D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74" name="TextBox 5">
          <a:extLst>
            <a:ext uri="{FF2B5EF4-FFF2-40B4-BE49-F238E27FC236}">
              <a16:creationId xmlns:a16="http://schemas.microsoft.com/office/drawing/2014/main" id="{48AD5FF4-E573-4E31-B98D-6F8D0AD143B5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75" name="TextBox 6">
          <a:extLst>
            <a:ext uri="{FF2B5EF4-FFF2-40B4-BE49-F238E27FC236}">
              <a16:creationId xmlns:a16="http://schemas.microsoft.com/office/drawing/2014/main" id="{469BE05D-9935-44B9-9391-0797C59E733B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548</xdr:row>
      <xdr:rowOff>378069</xdr:rowOff>
    </xdr:from>
    <xdr:ext cx="65" cy="170239"/>
    <xdr:sp macro="" textlink="">
      <xdr:nvSpPr>
        <xdr:cNvPr id="276" name="TextBox 4">
          <a:extLst>
            <a:ext uri="{FF2B5EF4-FFF2-40B4-BE49-F238E27FC236}">
              <a16:creationId xmlns:a16="http://schemas.microsoft.com/office/drawing/2014/main" id="{297BE5E6-23B9-4055-9911-16D89C9202DA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548</xdr:row>
      <xdr:rowOff>378069</xdr:rowOff>
    </xdr:from>
    <xdr:ext cx="65" cy="170239"/>
    <xdr:sp macro="" textlink="">
      <xdr:nvSpPr>
        <xdr:cNvPr id="277" name="TextBox 5">
          <a:extLst>
            <a:ext uri="{FF2B5EF4-FFF2-40B4-BE49-F238E27FC236}">
              <a16:creationId xmlns:a16="http://schemas.microsoft.com/office/drawing/2014/main" id="{14F1543D-E925-4EB7-BCD6-99CB5411615A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548</xdr:row>
      <xdr:rowOff>378069</xdr:rowOff>
    </xdr:from>
    <xdr:ext cx="65" cy="170239"/>
    <xdr:sp macro="" textlink="">
      <xdr:nvSpPr>
        <xdr:cNvPr id="278" name="TextBox 6">
          <a:extLst>
            <a:ext uri="{FF2B5EF4-FFF2-40B4-BE49-F238E27FC236}">
              <a16:creationId xmlns:a16="http://schemas.microsoft.com/office/drawing/2014/main" id="{4027FD95-C05D-4668-B789-A9D797A90DBA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548</xdr:row>
      <xdr:rowOff>378069</xdr:rowOff>
    </xdr:from>
    <xdr:ext cx="65" cy="170239"/>
    <xdr:sp macro="" textlink="">
      <xdr:nvSpPr>
        <xdr:cNvPr id="279" name="TextBox 4">
          <a:extLst>
            <a:ext uri="{FF2B5EF4-FFF2-40B4-BE49-F238E27FC236}">
              <a16:creationId xmlns:a16="http://schemas.microsoft.com/office/drawing/2014/main" id="{7F2B33BF-5DD5-46DF-9C4E-5AF29292C0D6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548</xdr:row>
      <xdr:rowOff>378069</xdr:rowOff>
    </xdr:from>
    <xdr:ext cx="65" cy="170239"/>
    <xdr:sp macro="" textlink="">
      <xdr:nvSpPr>
        <xdr:cNvPr id="280" name="TextBox 5">
          <a:extLst>
            <a:ext uri="{FF2B5EF4-FFF2-40B4-BE49-F238E27FC236}">
              <a16:creationId xmlns:a16="http://schemas.microsoft.com/office/drawing/2014/main" id="{7FFB3EE1-1FCB-4735-8ACD-2647B6D54B0A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548</xdr:row>
      <xdr:rowOff>378069</xdr:rowOff>
    </xdr:from>
    <xdr:ext cx="65" cy="170239"/>
    <xdr:sp macro="" textlink="">
      <xdr:nvSpPr>
        <xdr:cNvPr id="281" name="TextBox 6">
          <a:extLst>
            <a:ext uri="{FF2B5EF4-FFF2-40B4-BE49-F238E27FC236}">
              <a16:creationId xmlns:a16="http://schemas.microsoft.com/office/drawing/2014/main" id="{36F43321-1399-4654-BEFC-AA874E7D1473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548</xdr:row>
      <xdr:rowOff>378069</xdr:rowOff>
    </xdr:from>
    <xdr:ext cx="65" cy="170239"/>
    <xdr:sp macro="" textlink="">
      <xdr:nvSpPr>
        <xdr:cNvPr id="282" name="TextBox 5">
          <a:extLst>
            <a:ext uri="{FF2B5EF4-FFF2-40B4-BE49-F238E27FC236}">
              <a16:creationId xmlns:a16="http://schemas.microsoft.com/office/drawing/2014/main" id="{5EEED892-384D-4066-87AC-66ED50C6BA1B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548</xdr:row>
      <xdr:rowOff>378069</xdr:rowOff>
    </xdr:from>
    <xdr:ext cx="65" cy="170239"/>
    <xdr:sp macro="" textlink="">
      <xdr:nvSpPr>
        <xdr:cNvPr id="283" name="TextBox 6">
          <a:extLst>
            <a:ext uri="{FF2B5EF4-FFF2-40B4-BE49-F238E27FC236}">
              <a16:creationId xmlns:a16="http://schemas.microsoft.com/office/drawing/2014/main" id="{3E99BFBB-8ABC-458B-B25F-F761D06C2CDA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84" name="TextBox 4">
          <a:extLst>
            <a:ext uri="{FF2B5EF4-FFF2-40B4-BE49-F238E27FC236}">
              <a16:creationId xmlns:a16="http://schemas.microsoft.com/office/drawing/2014/main" id="{AE51D63B-BE4F-4402-B96E-F81DC40A2E9C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85" name="TextBox 5">
          <a:extLst>
            <a:ext uri="{FF2B5EF4-FFF2-40B4-BE49-F238E27FC236}">
              <a16:creationId xmlns:a16="http://schemas.microsoft.com/office/drawing/2014/main" id="{A5E44EC3-69F1-4AF4-B562-F05E39C74D39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86" name="TextBox 6">
          <a:extLst>
            <a:ext uri="{FF2B5EF4-FFF2-40B4-BE49-F238E27FC236}">
              <a16:creationId xmlns:a16="http://schemas.microsoft.com/office/drawing/2014/main" id="{7890A902-FC42-433D-B0BF-853D83C54E5F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87" name="TextBox 4">
          <a:extLst>
            <a:ext uri="{FF2B5EF4-FFF2-40B4-BE49-F238E27FC236}">
              <a16:creationId xmlns:a16="http://schemas.microsoft.com/office/drawing/2014/main" id="{EF5B4E53-54D9-4A0C-81B2-03DBCC9D82E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88" name="TextBox 5">
          <a:extLst>
            <a:ext uri="{FF2B5EF4-FFF2-40B4-BE49-F238E27FC236}">
              <a16:creationId xmlns:a16="http://schemas.microsoft.com/office/drawing/2014/main" id="{429C8EA9-1168-4ACF-A0C1-3F116437FAB4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89" name="TextBox 6">
          <a:extLst>
            <a:ext uri="{FF2B5EF4-FFF2-40B4-BE49-F238E27FC236}">
              <a16:creationId xmlns:a16="http://schemas.microsoft.com/office/drawing/2014/main" id="{75A39A98-3405-4C69-A837-39F9B54FC066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90" name="TextBox 4">
          <a:extLst>
            <a:ext uri="{FF2B5EF4-FFF2-40B4-BE49-F238E27FC236}">
              <a16:creationId xmlns:a16="http://schemas.microsoft.com/office/drawing/2014/main" id="{5DC57EF0-0DFE-42E9-9D58-CE30FE5AB322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91" name="TextBox 5">
          <a:extLst>
            <a:ext uri="{FF2B5EF4-FFF2-40B4-BE49-F238E27FC236}">
              <a16:creationId xmlns:a16="http://schemas.microsoft.com/office/drawing/2014/main" id="{913C2108-E107-4F5E-B969-B0370AD3DCD5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92" name="TextBox 6">
          <a:extLst>
            <a:ext uri="{FF2B5EF4-FFF2-40B4-BE49-F238E27FC236}">
              <a16:creationId xmlns:a16="http://schemas.microsoft.com/office/drawing/2014/main" id="{28DAE738-477C-480B-8413-2B2288DCF0D5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93" name="TextBox 4">
          <a:extLst>
            <a:ext uri="{FF2B5EF4-FFF2-40B4-BE49-F238E27FC236}">
              <a16:creationId xmlns:a16="http://schemas.microsoft.com/office/drawing/2014/main" id="{7C17F4B0-E5A4-46B1-8003-ADAAABB0A6E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94" name="TextBox 5">
          <a:extLst>
            <a:ext uri="{FF2B5EF4-FFF2-40B4-BE49-F238E27FC236}">
              <a16:creationId xmlns:a16="http://schemas.microsoft.com/office/drawing/2014/main" id="{68ACA29D-3938-4C12-9948-48D1BC7FE6D9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95" name="TextBox 6">
          <a:extLst>
            <a:ext uri="{FF2B5EF4-FFF2-40B4-BE49-F238E27FC236}">
              <a16:creationId xmlns:a16="http://schemas.microsoft.com/office/drawing/2014/main" id="{5E3558DC-DA14-405F-9821-5E12817D39E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96" name="TextBox 5">
          <a:extLst>
            <a:ext uri="{FF2B5EF4-FFF2-40B4-BE49-F238E27FC236}">
              <a16:creationId xmlns:a16="http://schemas.microsoft.com/office/drawing/2014/main" id="{5AAAAEA8-09F6-4050-A0D9-E955FEB0605B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97" name="TextBox 6">
          <a:extLst>
            <a:ext uri="{FF2B5EF4-FFF2-40B4-BE49-F238E27FC236}">
              <a16:creationId xmlns:a16="http://schemas.microsoft.com/office/drawing/2014/main" id="{CD49A6E3-3490-4997-9956-6428BD49B2B1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98" name="TextBox 4">
          <a:extLst>
            <a:ext uri="{FF2B5EF4-FFF2-40B4-BE49-F238E27FC236}">
              <a16:creationId xmlns:a16="http://schemas.microsoft.com/office/drawing/2014/main" id="{E9F0B9EB-F49B-4608-AC26-F5893FF68C94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99" name="TextBox 5">
          <a:extLst>
            <a:ext uri="{FF2B5EF4-FFF2-40B4-BE49-F238E27FC236}">
              <a16:creationId xmlns:a16="http://schemas.microsoft.com/office/drawing/2014/main" id="{A5D592B0-D95D-4992-BA26-E9308F65A7B1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300" name="TextBox 6">
          <a:extLst>
            <a:ext uri="{FF2B5EF4-FFF2-40B4-BE49-F238E27FC236}">
              <a16:creationId xmlns:a16="http://schemas.microsoft.com/office/drawing/2014/main" id="{AE40000C-907A-4A8D-8A51-E21C9A2739B0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301" name="TextBox 4">
          <a:extLst>
            <a:ext uri="{FF2B5EF4-FFF2-40B4-BE49-F238E27FC236}">
              <a16:creationId xmlns:a16="http://schemas.microsoft.com/office/drawing/2014/main" id="{36A3FA6F-7830-4843-A07B-10C938C7E0DB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02" name="TextBox 4">
          <a:extLst>
            <a:ext uri="{FF2B5EF4-FFF2-40B4-BE49-F238E27FC236}">
              <a16:creationId xmlns:a16="http://schemas.microsoft.com/office/drawing/2014/main" id="{2B7B4EDD-3D5E-4E0B-93F7-F48BCC543004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303" name="TextBox 5">
          <a:extLst>
            <a:ext uri="{FF2B5EF4-FFF2-40B4-BE49-F238E27FC236}">
              <a16:creationId xmlns:a16="http://schemas.microsoft.com/office/drawing/2014/main" id="{B2714E77-9AEA-48B2-8748-27899ED243A4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304" name="TextBox 6">
          <a:extLst>
            <a:ext uri="{FF2B5EF4-FFF2-40B4-BE49-F238E27FC236}">
              <a16:creationId xmlns:a16="http://schemas.microsoft.com/office/drawing/2014/main" id="{55FA52DD-110C-4B2F-AC12-143E41D2220A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05" name="TextBox 5">
          <a:extLst>
            <a:ext uri="{FF2B5EF4-FFF2-40B4-BE49-F238E27FC236}">
              <a16:creationId xmlns:a16="http://schemas.microsoft.com/office/drawing/2014/main" id="{F84137BA-AC93-4302-949E-0C9B4FD8F07F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06" name="TextBox 6">
          <a:extLst>
            <a:ext uri="{FF2B5EF4-FFF2-40B4-BE49-F238E27FC236}">
              <a16:creationId xmlns:a16="http://schemas.microsoft.com/office/drawing/2014/main" id="{C54243BC-CC09-4CDB-8362-907E8B9266C4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07" name="TextBox 4">
          <a:extLst>
            <a:ext uri="{FF2B5EF4-FFF2-40B4-BE49-F238E27FC236}">
              <a16:creationId xmlns:a16="http://schemas.microsoft.com/office/drawing/2014/main" id="{8DE903D8-2CEE-4EBC-A725-0A53842EC636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08" name="TextBox 5">
          <a:extLst>
            <a:ext uri="{FF2B5EF4-FFF2-40B4-BE49-F238E27FC236}">
              <a16:creationId xmlns:a16="http://schemas.microsoft.com/office/drawing/2014/main" id="{CC71570C-0905-4C48-9177-B0325CE7CEAB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09" name="TextBox 6">
          <a:extLst>
            <a:ext uri="{FF2B5EF4-FFF2-40B4-BE49-F238E27FC236}">
              <a16:creationId xmlns:a16="http://schemas.microsoft.com/office/drawing/2014/main" id="{5B14D580-FF4B-4DAF-BBD8-F9DC9456DB44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310" name="TextBox 4">
          <a:extLst>
            <a:ext uri="{FF2B5EF4-FFF2-40B4-BE49-F238E27FC236}">
              <a16:creationId xmlns:a16="http://schemas.microsoft.com/office/drawing/2014/main" id="{88A4DC2D-9D14-484C-8225-5CE0720C564C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311" name="TextBox 5">
          <a:extLst>
            <a:ext uri="{FF2B5EF4-FFF2-40B4-BE49-F238E27FC236}">
              <a16:creationId xmlns:a16="http://schemas.microsoft.com/office/drawing/2014/main" id="{4FE2098E-5DB4-4F27-8FD7-E791FA3046F4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312" name="TextBox 6">
          <a:extLst>
            <a:ext uri="{FF2B5EF4-FFF2-40B4-BE49-F238E27FC236}">
              <a16:creationId xmlns:a16="http://schemas.microsoft.com/office/drawing/2014/main" id="{0A4673B7-549C-47EC-B850-EEC9D5AE4960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313" name="TextBox 4">
          <a:extLst>
            <a:ext uri="{FF2B5EF4-FFF2-40B4-BE49-F238E27FC236}">
              <a16:creationId xmlns:a16="http://schemas.microsoft.com/office/drawing/2014/main" id="{86A68C3E-9905-489C-9B71-196B0F028FA8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314" name="TextBox 5">
          <a:extLst>
            <a:ext uri="{FF2B5EF4-FFF2-40B4-BE49-F238E27FC236}">
              <a16:creationId xmlns:a16="http://schemas.microsoft.com/office/drawing/2014/main" id="{58C4E27F-4E1A-4820-8315-DBA22EF57217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315" name="TextBox 6">
          <a:extLst>
            <a:ext uri="{FF2B5EF4-FFF2-40B4-BE49-F238E27FC236}">
              <a16:creationId xmlns:a16="http://schemas.microsoft.com/office/drawing/2014/main" id="{529BEF72-95A4-4F6A-9F58-6173364C7ABD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316" name="TextBox 5">
          <a:extLst>
            <a:ext uri="{FF2B5EF4-FFF2-40B4-BE49-F238E27FC236}">
              <a16:creationId xmlns:a16="http://schemas.microsoft.com/office/drawing/2014/main" id="{F4290DDE-3F2E-4885-9F7C-DCA5824A5EE0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317" name="TextBox 6">
          <a:extLst>
            <a:ext uri="{FF2B5EF4-FFF2-40B4-BE49-F238E27FC236}">
              <a16:creationId xmlns:a16="http://schemas.microsoft.com/office/drawing/2014/main" id="{17A3D022-2923-49E4-9E1E-492FAD375E75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18" name="TextBox 4">
          <a:extLst>
            <a:ext uri="{FF2B5EF4-FFF2-40B4-BE49-F238E27FC236}">
              <a16:creationId xmlns:a16="http://schemas.microsoft.com/office/drawing/2014/main" id="{C282CCB6-DD0C-40DB-988D-0FE4A714AA51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19" name="TextBox 5">
          <a:extLst>
            <a:ext uri="{FF2B5EF4-FFF2-40B4-BE49-F238E27FC236}">
              <a16:creationId xmlns:a16="http://schemas.microsoft.com/office/drawing/2014/main" id="{4C660A06-6C4A-48F7-B3B9-EF70B79AFC2B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20" name="TextBox 6">
          <a:extLst>
            <a:ext uri="{FF2B5EF4-FFF2-40B4-BE49-F238E27FC236}">
              <a16:creationId xmlns:a16="http://schemas.microsoft.com/office/drawing/2014/main" id="{257CEA2A-08CE-4329-AF74-03BDF26F228F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21" name="TextBox 4">
          <a:extLst>
            <a:ext uri="{FF2B5EF4-FFF2-40B4-BE49-F238E27FC236}">
              <a16:creationId xmlns:a16="http://schemas.microsoft.com/office/drawing/2014/main" id="{2359CED5-3535-4A26-9630-5E27DC3BE81D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22" name="TextBox 5">
          <a:extLst>
            <a:ext uri="{FF2B5EF4-FFF2-40B4-BE49-F238E27FC236}">
              <a16:creationId xmlns:a16="http://schemas.microsoft.com/office/drawing/2014/main" id="{7C178CF9-466D-4CE9-B713-0DAF29AABD4B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23" name="TextBox 6">
          <a:extLst>
            <a:ext uri="{FF2B5EF4-FFF2-40B4-BE49-F238E27FC236}">
              <a16:creationId xmlns:a16="http://schemas.microsoft.com/office/drawing/2014/main" id="{202584C7-E1ED-4899-B269-CAE38C335199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24" name="TextBox 4">
          <a:extLst>
            <a:ext uri="{FF2B5EF4-FFF2-40B4-BE49-F238E27FC236}">
              <a16:creationId xmlns:a16="http://schemas.microsoft.com/office/drawing/2014/main" id="{D55ADA54-C031-4BE7-A385-B8C7357CE772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25" name="TextBox 5">
          <a:extLst>
            <a:ext uri="{FF2B5EF4-FFF2-40B4-BE49-F238E27FC236}">
              <a16:creationId xmlns:a16="http://schemas.microsoft.com/office/drawing/2014/main" id="{6A42B020-33EE-45A0-9D69-6D97B6418F8D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26" name="TextBox 6">
          <a:extLst>
            <a:ext uri="{FF2B5EF4-FFF2-40B4-BE49-F238E27FC236}">
              <a16:creationId xmlns:a16="http://schemas.microsoft.com/office/drawing/2014/main" id="{C62DC739-F90A-4F5C-B5E7-A303B99D2D5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27" name="TextBox 4">
          <a:extLst>
            <a:ext uri="{FF2B5EF4-FFF2-40B4-BE49-F238E27FC236}">
              <a16:creationId xmlns:a16="http://schemas.microsoft.com/office/drawing/2014/main" id="{13763A46-0834-4546-B58B-5DE0DEF1C3B7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28" name="TextBox 5">
          <a:extLst>
            <a:ext uri="{FF2B5EF4-FFF2-40B4-BE49-F238E27FC236}">
              <a16:creationId xmlns:a16="http://schemas.microsoft.com/office/drawing/2014/main" id="{5B0520EA-8BBA-4DFD-8D59-288BB8888B3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29" name="TextBox 6">
          <a:extLst>
            <a:ext uri="{FF2B5EF4-FFF2-40B4-BE49-F238E27FC236}">
              <a16:creationId xmlns:a16="http://schemas.microsoft.com/office/drawing/2014/main" id="{D5CA22AA-8A51-42E6-85D4-C93BFBB9D83B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30" name="TextBox 5">
          <a:extLst>
            <a:ext uri="{FF2B5EF4-FFF2-40B4-BE49-F238E27FC236}">
              <a16:creationId xmlns:a16="http://schemas.microsoft.com/office/drawing/2014/main" id="{A73E549E-B32E-4CD4-937A-DE63919F72BD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31" name="TextBox 6">
          <a:extLst>
            <a:ext uri="{FF2B5EF4-FFF2-40B4-BE49-F238E27FC236}">
              <a16:creationId xmlns:a16="http://schemas.microsoft.com/office/drawing/2014/main" id="{D2B6D79C-17C3-4BD8-BF07-50DB44C671F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554</xdr:row>
      <xdr:rowOff>378069</xdr:rowOff>
    </xdr:from>
    <xdr:ext cx="65" cy="170239"/>
    <xdr:sp macro="" textlink="">
      <xdr:nvSpPr>
        <xdr:cNvPr id="332" name="TextBox 4">
          <a:extLst>
            <a:ext uri="{FF2B5EF4-FFF2-40B4-BE49-F238E27FC236}">
              <a16:creationId xmlns:a16="http://schemas.microsoft.com/office/drawing/2014/main" id="{58E2703F-C6A1-4EDD-AAFE-42A8C7BEC53F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554</xdr:row>
      <xdr:rowOff>378069</xdr:rowOff>
    </xdr:from>
    <xdr:ext cx="65" cy="170239"/>
    <xdr:sp macro="" textlink="">
      <xdr:nvSpPr>
        <xdr:cNvPr id="333" name="TextBox 5">
          <a:extLst>
            <a:ext uri="{FF2B5EF4-FFF2-40B4-BE49-F238E27FC236}">
              <a16:creationId xmlns:a16="http://schemas.microsoft.com/office/drawing/2014/main" id="{4D271D75-ED3E-457B-87E0-9C1B9F681C78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554</xdr:row>
      <xdr:rowOff>378069</xdr:rowOff>
    </xdr:from>
    <xdr:ext cx="65" cy="170239"/>
    <xdr:sp macro="" textlink="">
      <xdr:nvSpPr>
        <xdr:cNvPr id="334" name="TextBox 6">
          <a:extLst>
            <a:ext uri="{FF2B5EF4-FFF2-40B4-BE49-F238E27FC236}">
              <a16:creationId xmlns:a16="http://schemas.microsoft.com/office/drawing/2014/main" id="{53ECA9A2-5DA9-4437-B2C8-209C5085ED24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554</xdr:row>
      <xdr:rowOff>378069</xdr:rowOff>
    </xdr:from>
    <xdr:ext cx="65" cy="170239"/>
    <xdr:sp macro="" textlink="">
      <xdr:nvSpPr>
        <xdr:cNvPr id="335" name="TextBox 4">
          <a:extLst>
            <a:ext uri="{FF2B5EF4-FFF2-40B4-BE49-F238E27FC236}">
              <a16:creationId xmlns:a16="http://schemas.microsoft.com/office/drawing/2014/main" id="{E84BC923-5501-4F57-A3CE-94732D35EF7D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36" name="TextBox 4">
          <a:extLst>
            <a:ext uri="{FF2B5EF4-FFF2-40B4-BE49-F238E27FC236}">
              <a16:creationId xmlns:a16="http://schemas.microsoft.com/office/drawing/2014/main" id="{0AE98E1E-3EF9-4471-996A-7C864E401D3C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554</xdr:row>
      <xdr:rowOff>378069</xdr:rowOff>
    </xdr:from>
    <xdr:ext cx="65" cy="170239"/>
    <xdr:sp macro="" textlink="">
      <xdr:nvSpPr>
        <xdr:cNvPr id="337" name="TextBox 5">
          <a:extLst>
            <a:ext uri="{FF2B5EF4-FFF2-40B4-BE49-F238E27FC236}">
              <a16:creationId xmlns:a16="http://schemas.microsoft.com/office/drawing/2014/main" id="{4AD872C3-75EE-4182-BE58-F0963007A0B4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554</xdr:row>
      <xdr:rowOff>378069</xdr:rowOff>
    </xdr:from>
    <xdr:ext cx="65" cy="170239"/>
    <xdr:sp macro="" textlink="">
      <xdr:nvSpPr>
        <xdr:cNvPr id="338" name="TextBox 6">
          <a:extLst>
            <a:ext uri="{FF2B5EF4-FFF2-40B4-BE49-F238E27FC236}">
              <a16:creationId xmlns:a16="http://schemas.microsoft.com/office/drawing/2014/main" id="{373DEFB8-F3B0-4FEF-93AC-E068BE3F114F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39" name="TextBox 5">
          <a:extLst>
            <a:ext uri="{FF2B5EF4-FFF2-40B4-BE49-F238E27FC236}">
              <a16:creationId xmlns:a16="http://schemas.microsoft.com/office/drawing/2014/main" id="{9FC9CBE2-A2A9-4037-B9C3-B0A5D7C54F5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40" name="TextBox 6">
          <a:extLst>
            <a:ext uri="{FF2B5EF4-FFF2-40B4-BE49-F238E27FC236}">
              <a16:creationId xmlns:a16="http://schemas.microsoft.com/office/drawing/2014/main" id="{ED08AF63-1C23-4ACB-9077-7A727489C7D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41" name="TextBox 4">
          <a:extLst>
            <a:ext uri="{FF2B5EF4-FFF2-40B4-BE49-F238E27FC236}">
              <a16:creationId xmlns:a16="http://schemas.microsoft.com/office/drawing/2014/main" id="{D24CDDC1-38F8-4F7E-B43E-B883EB88B67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42" name="TextBox 5">
          <a:extLst>
            <a:ext uri="{FF2B5EF4-FFF2-40B4-BE49-F238E27FC236}">
              <a16:creationId xmlns:a16="http://schemas.microsoft.com/office/drawing/2014/main" id="{091D228C-79C4-4BD5-88EF-938EFD58090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43" name="TextBox 6">
          <a:extLst>
            <a:ext uri="{FF2B5EF4-FFF2-40B4-BE49-F238E27FC236}">
              <a16:creationId xmlns:a16="http://schemas.microsoft.com/office/drawing/2014/main" id="{340BE4C9-38AC-4DDE-9927-43CF0843D86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554</xdr:row>
      <xdr:rowOff>378069</xdr:rowOff>
    </xdr:from>
    <xdr:ext cx="65" cy="170239"/>
    <xdr:sp macro="" textlink="">
      <xdr:nvSpPr>
        <xdr:cNvPr id="344" name="TextBox 4">
          <a:extLst>
            <a:ext uri="{FF2B5EF4-FFF2-40B4-BE49-F238E27FC236}">
              <a16:creationId xmlns:a16="http://schemas.microsoft.com/office/drawing/2014/main" id="{CC48C810-19BB-4774-9B4C-4EEF44489C64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554</xdr:row>
      <xdr:rowOff>378069</xdr:rowOff>
    </xdr:from>
    <xdr:ext cx="65" cy="170239"/>
    <xdr:sp macro="" textlink="">
      <xdr:nvSpPr>
        <xdr:cNvPr id="345" name="TextBox 5">
          <a:extLst>
            <a:ext uri="{FF2B5EF4-FFF2-40B4-BE49-F238E27FC236}">
              <a16:creationId xmlns:a16="http://schemas.microsoft.com/office/drawing/2014/main" id="{9F6BA40C-C171-4656-8516-E97F716C245E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554</xdr:row>
      <xdr:rowOff>378069</xdr:rowOff>
    </xdr:from>
    <xdr:ext cx="65" cy="170239"/>
    <xdr:sp macro="" textlink="">
      <xdr:nvSpPr>
        <xdr:cNvPr id="346" name="TextBox 6">
          <a:extLst>
            <a:ext uri="{FF2B5EF4-FFF2-40B4-BE49-F238E27FC236}">
              <a16:creationId xmlns:a16="http://schemas.microsoft.com/office/drawing/2014/main" id="{79B7D118-DB74-4D8C-852E-84DE3EA638DE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554</xdr:row>
      <xdr:rowOff>378069</xdr:rowOff>
    </xdr:from>
    <xdr:ext cx="65" cy="170239"/>
    <xdr:sp macro="" textlink="">
      <xdr:nvSpPr>
        <xdr:cNvPr id="347" name="TextBox 4">
          <a:extLst>
            <a:ext uri="{FF2B5EF4-FFF2-40B4-BE49-F238E27FC236}">
              <a16:creationId xmlns:a16="http://schemas.microsoft.com/office/drawing/2014/main" id="{F9E210FC-1BCB-43C0-AEF9-CBB6405072D5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554</xdr:row>
      <xdr:rowOff>378069</xdr:rowOff>
    </xdr:from>
    <xdr:ext cx="65" cy="170239"/>
    <xdr:sp macro="" textlink="">
      <xdr:nvSpPr>
        <xdr:cNvPr id="348" name="TextBox 5">
          <a:extLst>
            <a:ext uri="{FF2B5EF4-FFF2-40B4-BE49-F238E27FC236}">
              <a16:creationId xmlns:a16="http://schemas.microsoft.com/office/drawing/2014/main" id="{2BF4CA9F-EEEF-4AFC-A934-C34287137D50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554</xdr:row>
      <xdr:rowOff>378069</xdr:rowOff>
    </xdr:from>
    <xdr:ext cx="65" cy="170239"/>
    <xdr:sp macro="" textlink="">
      <xdr:nvSpPr>
        <xdr:cNvPr id="349" name="TextBox 6">
          <a:extLst>
            <a:ext uri="{FF2B5EF4-FFF2-40B4-BE49-F238E27FC236}">
              <a16:creationId xmlns:a16="http://schemas.microsoft.com/office/drawing/2014/main" id="{41140CF3-EC7E-4361-BA91-3AFB5D4FE355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554</xdr:row>
      <xdr:rowOff>378069</xdr:rowOff>
    </xdr:from>
    <xdr:ext cx="65" cy="170239"/>
    <xdr:sp macro="" textlink="">
      <xdr:nvSpPr>
        <xdr:cNvPr id="350" name="TextBox 5">
          <a:extLst>
            <a:ext uri="{FF2B5EF4-FFF2-40B4-BE49-F238E27FC236}">
              <a16:creationId xmlns:a16="http://schemas.microsoft.com/office/drawing/2014/main" id="{09D9CAF7-1C01-42E2-84B5-7AAC7ED20886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554</xdr:row>
      <xdr:rowOff>378069</xdr:rowOff>
    </xdr:from>
    <xdr:ext cx="65" cy="170239"/>
    <xdr:sp macro="" textlink="">
      <xdr:nvSpPr>
        <xdr:cNvPr id="351" name="TextBox 6">
          <a:extLst>
            <a:ext uri="{FF2B5EF4-FFF2-40B4-BE49-F238E27FC236}">
              <a16:creationId xmlns:a16="http://schemas.microsoft.com/office/drawing/2014/main" id="{434284B8-B570-4C1C-8B40-01C10A12A459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52" name="TextBox 4">
          <a:extLst>
            <a:ext uri="{FF2B5EF4-FFF2-40B4-BE49-F238E27FC236}">
              <a16:creationId xmlns:a16="http://schemas.microsoft.com/office/drawing/2014/main" id="{68EEBC9F-6B9D-42D1-80CE-4EA57026F13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53" name="TextBox 5">
          <a:extLst>
            <a:ext uri="{FF2B5EF4-FFF2-40B4-BE49-F238E27FC236}">
              <a16:creationId xmlns:a16="http://schemas.microsoft.com/office/drawing/2014/main" id="{A34928EE-8CDF-4C40-975F-A76D6DB2AE61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54" name="TextBox 6">
          <a:extLst>
            <a:ext uri="{FF2B5EF4-FFF2-40B4-BE49-F238E27FC236}">
              <a16:creationId xmlns:a16="http://schemas.microsoft.com/office/drawing/2014/main" id="{6FFFC769-C7F9-4FA8-B0DC-14954815BB62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55" name="TextBox 4">
          <a:extLst>
            <a:ext uri="{FF2B5EF4-FFF2-40B4-BE49-F238E27FC236}">
              <a16:creationId xmlns:a16="http://schemas.microsoft.com/office/drawing/2014/main" id="{92F0ADC8-62AA-41C9-A130-2EB5AFD1432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56" name="TextBox 5">
          <a:extLst>
            <a:ext uri="{FF2B5EF4-FFF2-40B4-BE49-F238E27FC236}">
              <a16:creationId xmlns:a16="http://schemas.microsoft.com/office/drawing/2014/main" id="{BF6103D3-E789-44E3-AF84-4353239ADB42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57" name="TextBox 6">
          <a:extLst>
            <a:ext uri="{FF2B5EF4-FFF2-40B4-BE49-F238E27FC236}">
              <a16:creationId xmlns:a16="http://schemas.microsoft.com/office/drawing/2014/main" id="{B7D7C68C-AAA6-495C-B4C6-3C37052A3942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58" name="TextBox 4">
          <a:extLst>
            <a:ext uri="{FF2B5EF4-FFF2-40B4-BE49-F238E27FC236}">
              <a16:creationId xmlns:a16="http://schemas.microsoft.com/office/drawing/2014/main" id="{601EBF8D-C44E-41C3-8613-C144BEA1B194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59" name="TextBox 5">
          <a:extLst>
            <a:ext uri="{FF2B5EF4-FFF2-40B4-BE49-F238E27FC236}">
              <a16:creationId xmlns:a16="http://schemas.microsoft.com/office/drawing/2014/main" id="{77E11835-4ADF-4F88-8623-0A8152513D6D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60" name="TextBox 6">
          <a:extLst>
            <a:ext uri="{FF2B5EF4-FFF2-40B4-BE49-F238E27FC236}">
              <a16:creationId xmlns:a16="http://schemas.microsoft.com/office/drawing/2014/main" id="{FF26C5FF-DE3E-4109-A436-070D1131C90D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61" name="TextBox 4">
          <a:extLst>
            <a:ext uri="{FF2B5EF4-FFF2-40B4-BE49-F238E27FC236}">
              <a16:creationId xmlns:a16="http://schemas.microsoft.com/office/drawing/2014/main" id="{79641AAF-0DCD-49A4-9473-30EF8AE7CFB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62" name="TextBox 5">
          <a:extLst>
            <a:ext uri="{FF2B5EF4-FFF2-40B4-BE49-F238E27FC236}">
              <a16:creationId xmlns:a16="http://schemas.microsoft.com/office/drawing/2014/main" id="{05F0CA0A-6AD1-4E93-8302-4EDB83E4CCA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63" name="TextBox 6">
          <a:extLst>
            <a:ext uri="{FF2B5EF4-FFF2-40B4-BE49-F238E27FC236}">
              <a16:creationId xmlns:a16="http://schemas.microsoft.com/office/drawing/2014/main" id="{E607F9AB-3EEC-473E-A92F-AF27E5568BA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64" name="TextBox 5">
          <a:extLst>
            <a:ext uri="{FF2B5EF4-FFF2-40B4-BE49-F238E27FC236}">
              <a16:creationId xmlns:a16="http://schemas.microsoft.com/office/drawing/2014/main" id="{CE949E66-A7D0-4306-8F2B-AB99142A5299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65" name="TextBox 6">
          <a:extLst>
            <a:ext uri="{FF2B5EF4-FFF2-40B4-BE49-F238E27FC236}">
              <a16:creationId xmlns:a16="http://schemas.microsoft.com/office/drawing/2014/main" id="{D5614083-D5CB-4B3A-8BD7-86904DE9AE4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558</xdr:row>
      <xdr:rowOff>378069</xdr:rowOff>
    </xdr:from>
    <xdr:ext cx="65" cy="170239"/>
    <xdr:sp macro="" textlink="">
      <xdr:nvSpPr>
        <xdr:cNvPr id="366" name="TextBox 4">
          <a:extLst>
            <a:ext uri="{FF2B5EF4-FFF2-40B4-BE49-F238E27FC236}">
              <a16:creationId xmlns:a16="http://schemas.microsoft.com/office/drawing/2014/main" id="{EBB6B10A-5407-45F0-AFCA-1A9A9D7FF461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558</xdr:row>
      <xdr:rowOff>378069</xdr:rowOff>
    </xdr:from>
    <xdr:ext cx="65" cy="170239"/>
    <xdr:sp macro="" textlink="">
      <xdr:nvSpPr>
        <xdr:cNvPr id="367" name="TextBox 5">
          <a:extLst>
            <a:ext uri="{FF2B5EF4-FFF2-40B4-BE49-F238E27FC236}">
              <a16:creationId xmlns:a16="http://schemas.microsoft.com/office/drawing/2014/main" id="{6E26B344-8EE7-4DA6-BE1F-5B8A9A9ABD6B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558</xdr:row>
      <xdr:rowOff>378069</xdr:rowOff>
    </xdr:from>
    <xdr:ext cx="65" cy="170239"/>
    <xdr:sp macro="" textlink="">
      <xdr:nvSpPr>
        <xdr:cNvPr id="368" name="TextBox 6">
          <a:extLst>
            <a:ext uri="{FF2B5EF4-FFF2-40B4-BE49-F238E27FC236}">
              <a16:creationId xmlns:a16="http://schemas.microsoft.com/office/drawing/2014/main" id="{3544482D-3329-485A-A8F7-7BEC6F173FF7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558</xdr:row>
      <xdr:rowOff>378069</xdr:rowOff>
    </xdr:from>
    <xdr:ext cx="65" cy="170239"/>
    <xdr:sp macro="" textlink="">
      <xdr:nvSpPr>
        <xdr:cNvPr id="369" name="TextBox 4">
          <a:extLst>
            <a:ext uri="{FF2B5EF4-FFF2-40B4-BE49-F238E27FC236}">
              <a16:creationId xmlns:a16="http://schemas.microsoft.com/office/drawing/2014/main" id="{53BAF7B9-EE5D-4D3B-BDAD-A06E757783F4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70" name="TextBox 4">
          <a:extLst>
            <a:ext uri="{FF2B5EF4-FFF2-40B4-BE49-F238E27FC236}">
              <a16:creationId xmlns:a16="http://schemas.microsoft.com/office/drawing/2014/main" id="{07EBD01A-6714-4207-9E5F-13F8C76C94A2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558</xdr:row>
      <xdr:rowOff>378069</xdr:rowOff>
    </xdr:from>
    <xdr:ext cx="65" cy="170239"/>
    <xdr:sp macro="" textlink="">
      <xdr:nvSpPr>
        <xdr:cNvPr id="371" name="TextBox 5">
          <a:extLst>
            <a:ext uri="{FF2B5EF4-FFF2-40B4-BE49-F238E27FC236}">
              <a16:creationId xmlns:a16="http://schemas.microsoft.com/office/drawing/2014/main" id="{70F205F2-EB1B-4B05-8923-412864F80D57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558</xdr:row>
      <xdr:rowOff>378069</xdr:rowOff>
    </xdr:from>
    <xdr:ext cx="65" cy="170239"/>
    <xdr:sp macro="" textlink="">
      <xdr:nvSpPr>
        <xdr:cNvPr id="372" name="TextBox 6">
          <a:extLst>
            <a:ext uri="{FF2B5EF4-FFF2-40B4-BE49-F238E27FC236}">
              <a16:creationId xmlns:a16="http://schemas.microsoft.com/office/drawing/2014/main" id="{3A6ED1C1-F949-4FEC-83E1-F298BD6E4744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73" name="TextBox 5">
          <a:extLst>
            <a:ext uri="{FF2B5EF4-FFF2-40B4-BE49-F238E27FC236}">
              <a16:creationId xmlns:a16="http://schemas.microsoft.com/office/drawing/2014/main" id="{F9D5536E-10B2-47CB-B720-D984BD68A21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74" name="TextBox 6">
          <a:extLst>
            <a:ext uri="{FF2B5EF4-FFF2-40B4-BE49-F238E27FC236}">
              <a16:creationId xmlns:a16="http://schemas.microsoft.com/office/drawing/2014/main" id="{6F9E967B-3841-4E54-9CC8-85DF0C1326CF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75" name="TextBox 4">
          <a:extLst>
            <a:ext uri="{FF2B5EF4-FFF2-40B4-BE49-F238E27FC236}">
              <a16:creationId xmlns:a16="http://schemas.microsoft.com/office/drawing/2014/main" id="{DF557B25-D827-4AFC-828A-548B4354C439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76" name="TextBox 5">
          <a:extLst>
            <a:ext uri="{FF2B5EF4-FFF2-40B4-BE49-F238E27FC236}">
              <a16:creationId xmlns:a16="http://schemas.microsoft.com/office/drawing/2014/main" id="{10142D79-F45E-41A4-B51A-B4044485ADC4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77" name="TextBox 6">
          <a:extLst>
            <a:ext uri="{FF2B5EF4-FFF2-40B4-BE49-F238E27FC236}">
              <a16:creationId xmlns:a16="http://schemas.microsoft.com/office/drawing/2014/main" id="{3CF43BF5-3A2E-423D-BFE2-4213CD84262F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558</xdr:row>
      <xdr:rowOff>378069</xdr:rowOff>
    </xdr:from>
    <xdr:ext cx="65" cy="170239"/>
    <xdr:sp macro="" textlink="">
      <xdr:nvSpPr>
        <xdr:cNvPr id="378" name="TextBox 4">
          <a:extLst>
            <a:ext uri="{FF2B5EF4-FFF2-40B4-BE49-F238E27FC236}">
              <a16:creationId xmlns:a16="http://schemas.microsoft.com/office/drawing/2014/main" id="{E7B757B4-9EF0-441D-B8B2-768128C37F84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558</xdr:row>
      <xdr:rowOff>378069</xdr:rowOff>
    </xdr:from>
    <xdr:ext cx="65" cy="170239"/>
    <xdr:sp macro="" textlink="">
      <xdr:nvSpPr>
        <xdr:cNvPr id="379" name="TextBox 5">
          <a:extLst>
            <a:ext uri="{FF2B5EF4-FFF2-40B4-BE49-F238E27FC236}">
              <a16:creationId xmlns:a16="http://schemas.microsoft.com/office/drawing/2014/main" id="{3E8BFD0D-3DFB-4BF4-B976-38E9CCA4C75C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558</xdr:row>
      <xdr:rowOff>378069</xdr:rowOff>
    </xdr:from>
    <xdr:ext cx="65" cy="170239"/>
    <xdr:sp macro="" textlink="">
      <xdr:nvSpPr>
        <xdr:cNvPr id="380" name="TextBox 6">
          <a:extLst>
            <a:ext uri="{FF2B5EF4-FFF2-40B4-BE49-F238E27FC236}">
              <a16:creationId xmlns:a16="http://schemas.microsoft.com/office/drawing/2014/main" id="{B9053C7B-2ABE-42B0-836E-F86FD4BD9D56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558</xdr:row>
      <xdr:rowOff>378069</xdr:rowOff>
    </xdr:from>
    <xdr:ext cx="65" cy="170239"/>
    <xdr:sp macro="" textlink="">
      <xdr:nvSpPr>
        <xdr:cNvPr id="381" name="TextBox 4">
          <a:extLst>
            <a:ext uri="{FF2B5EF4-FFF2-40B4-BE49-F238E27FC236}">
              <a16:creationId xmlns:a16="http://schemas.microsoft.com/office/drawing/2014/main" id="{8BF9E29D-1172-460C-B217-CE2B1DD9DD0D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558</xdr:row>
      <xdr:rowOff>378069</xdr:rowOff>
    </xdr:from>
    <xdr:ext cx="65" cy="170239"/>
    <xdr:sp macro="" textlink="">
      <xdr:nvSpPr>
        <xdr:cNvPr id="382" name="TextBox 5">
          <a:extLst>
            <a:ext uri="{FF2B5EF4-FFF2-40B4-BE49-F238E27FC236}">
              <a16:creationId xmlns:a16="http://schemas.microsoft.com/office/drawing/2014/main" id="{D3BE5B21-07CC-4156-844E-514C44B21C87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558</xdr:row>
      <xdr:rowOff>378069</xdr:rowOff>
    </xdr:from>
    <xdr:ext cx="65" cy="170239"/>
    <xdr:sp macro="" textlink="">
      <xdr:nvSpPr>
        <xdr:cNvPr id="383" name="TextBox 6">
          <a:extLst>
            <a:ext uri="{FF2B5EF4-FFF2-40B4-BE49-F238E27FC236}">
              <a16:creationId xmlns:a16="http://schemas.microsoft.com/office/drawing/2014/main" id="{2BC9EA0F-AA78-4D9E-84B4-9B31DCF2D625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558</xdr:row>
      <xdr:rowOff>378069</xdr:rowOff>
    </xdr:from>
    <xdr:ext cx="65" cy="170239"/>
    <xdr:sp macro="" textlink="">
      <xdr:nvSpPr>
        <xdr:cNvPr id="384" name="TextBox 5">
          <a:extLst>
            <a:ext uri="{FF2B5EF4-FFF2-40B4-BE49-F238E27FC236}">
              <a16:creationId xmlns:a16="http://schemas.microsoft.com/office/drawing/2014/main" id="{43A2376E-64FE-4D89-81BD-7466EF844FE0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558</xdr:row>
      <xdr:rowOff>378069</xdr:rowOff>
    </xdr:from>
    <xdr:ext cx="65" cy="170239"/>
    <xdr:sp macro="" textlink="">
      <xdr:nvSpPr>
        <xdr:cNvPr id="385" name="TextBox 6">
          <a:extLst>
            <a:ext uri="{FF2B5EF4-FFF2-40B4-BE49-F238E27FC236}">
              <a16:creationId xmlns:a16="http://schemas.microsoft.com/office/drawing/2014/main" id="{6E0FCCB6-D863-4656-A96B-FB39B4969223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86" name="TextBox 4">
          <a:extLst>
            <a:ext uri="{FF2B5EF4-FFF2-40B4-BE49-F238E27FC236}">
              <a16:creationId xmlns:a16="http://schemas.microsoft.com/office/drawing/2014/main" id="{EA504300-587C-412A-9731-7BE5C625BDDB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87" name="TextBox 5">
          <a:extLst>
            <a:ext uri="{FF2B5EF4-FFF2-40B4-BE49-F238E27FC236}">
              <a16:creationId xmlns:a16="http://schemas.microsoft.com/office/drawing/2014/main" id="{E765D628-94BA-4F88-B6A8-C9DC943E64A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88" name="TextBox 6">
          <a:extLst>
            <a:ext uri="{FF2B5EF4-FFF2-40B4-BE49-F238E27FC236}">
              <a16:creationId xmlns:a16="http://schemas.microsoft.com/office/drawing/2014/main" id="{FFD93B29-BA85-4D5D-A8A6-1F0487B6F0D9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89" name="TextBox 4">
          <a:extLst>
            <a:ext uri="{FF2B5EF4-FFF2-40B4-BE49-F238E27FC236}">
              <a16:creationId xmlns:a16="http://schemas.microsoft.com/office/drawing/2014/main" id="{414D8B56-D06D-44E1-90A1-62685426C91B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90" name="TextBox 5">
          <a:extLst>
            <a:ext uri="{FF2B5EF4-FFF2-40B4-BE49-F238E27FC236}">
              <a16:creationId xmlns:a16="http://schemas.microsoft.com/office/drawing/2014/main" id="{40CA3219-99D7-4CC1-9834-730EC8E864D3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91" name="TextBox 6">
          <a:extLst>
            <a:ext uri="{FF2B5EF4-FFF2-40B4-BE49-F238E27FC236}">
              <a16:creationId xmlns:a16="http://schemas.microsoft.com/office/drawing/2014/main" id="{4BCB5B00-EE40-4AC4-8194-D7E66121B82F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92" name="TextBox 4">
          <a:extLst>
            <a:ext uri="{FF2B5EF4-FFF2-40B4-BE49-F238E27FC236}">
              <a16:creationId xmlns:a16="http://schemas.microsoft.com/office/drawing/2014/main" id="{4B80AF8D-E609-4CFC-A3A9-049B033AC35F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93" name="TextBox 5">
          <a:extLst>
            <a:ext uri="{FF2B5EF4-FFF2-40B4-BE49-F238E27FC236}">
              <a16:creationId xmlns:a16="http://schemas.microsoft.com/office/drawing/2014/main" id="{23F53D6E-FFD2-4812-A7C9-104138A8D895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94" name="TextBox 6">
          <a:extLst>
            <a:ext uri="{FF2B5EF4-FFF2-40B4-BE49-F238E27FC236}">
              <a16:creationId xmlns:a16="http://schemas.microsoft.com/office/drawing/2014/main" id="{860B2613-1799-4027-9F85-888B6CCC396C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95" name="TextBox 4">
          <a:extLst>
            <a:ext uri="{FF2B5EF4-FFF2-40B4-BE49-F238E27FC236}">
              <a16:creationId xmlns:a16="http://schemas.microsoft.com/office/drawing/2014/main" id="{1ED2CAE3-A218-4A81-9507-CB4A956ABEC2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96" name="TextBox 5">
          <a:extLst>
            <a:ext uri="{FF2B5EF4-FFF2-40B4-BE49-F238E27FC236}">
              <a16:creationId xmlns:a16="http://schemas.microsoft.com/office/drawing/2014/main" id="{25F5283C-805E-4D7E-A6BE-D3A2ABE71D3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97" name="TextBox 6">
          <a:extLst>
            <a:ext uri="{FF2B5EF4-FFF2-40B4-BE49-F238E27FC236}">
              <a16:creationId xmlns:a16="http://schemas.microsoft.com/office/drawing/2014/main" id="{9EEF7139-28C9-4B56-A3A8-0B7326EE78A1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98" name="TextBox 5">
          <a:extLst>
            <a:ext uri="{FF2B5EF4-FFF2-40B4-BE49-F238E27FC236}">
              <a16:creationId xmlns:a16="http://schemas.microsoft.com/office/drawing/2014/main" id="{BAC714E5-E541-4184-9841-1DFB3BEA7D6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99" name="TextBox 6">
          <a:extLst>
            <a:ext uri="{FF2B5EF4-FFF2-40B4-BE49-F238E27FC236}">
              <a16:creationId xmlns:a16="http://schemas.microsoft.com/office/drawing/2014/main" id="{AC2E727E-FB0E-4543-9001-B0608689D17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562</xdr:row>
      <xdr:rowOff>378069</xdr:rowOff>
    </xdr:from>
    <xdr:ext cx="65" cy="170239"/>
    <xdr:sp macro="" textlink="">
      <xdr:nvSpPr>
        <xdr:cNvPr id="400" name="TextBox 4">
          <a:extLst>
            <a:ext uri="{FF2B5EF4-FFF2-40B4-BE49-F238E27FC236}">
              <a16:creationId xmlns:a16="http://schemas.microsoft.com/office/drawing/2014/main" id="{5A1669EE-0742-4AAF-BF54-E8919A836B2F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562</xdr:row>
      <xdr:rowOff>378069</xdr:rowOff>
    </xdr:from>
    <xdr:ext cx="65" cy="170239"/>
    <xdr:sp macro="" textlink="">
      <xdr:nvSpPr>
        <xdr:cNvPr id="401" name="TextBox 5">
          <a:extLst>
            <a:ext uri="{FF2B5EF4-FFF2-40B4-BE49-F238E27FC236}">
              <a16:creationId xmlns:a16="http://schemas.microsoft.com/office/drawing/2014/main" id="{2E367BC9-F039-4D60-AC07-989F2F5F41BB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562</xdr:row>
      <xdr:rowOff>378069</xdr:rowOff>
    </xdr:from>
    <xdr:ext cx="65" cy="170239"/>
    <xdr:sp macro="" textlink="">
      <xdr:nvSpPr>
        <xdr:cNvPr id="402" name="TextBox 6">
          <a:extLst>
            <a:ext uri="{FF2B5EF4-FFF2-40B4-BE49-F238E27FC236}">
              <a16:creationId xmlns:a16="http://schemas.microsoft.com/office/drawing/2014/main" id="{B6164F47-E8B5-42D5-B909-2858AEF7F628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562</xdr:row>
      <xdr:rowOff>378069</xdr:rowOff>
    </xdr:from>
    <xdr:ext cx="65" cy="170239"/>
    <xdr:sp macro="" textlink="">
      <xdr:nvSpPr>
        <xdr:cNvPr id="403" name="TextBox 4">
          <a:extLst>
            <a:ext uri="{FF2B5EF4-FFF2-40B4-BE49-F238E27FC236}">
              <a16:creationId xmlns:a16="http://schemas.microsoft.com/office/drawing/2014/main" id="{EE0C5DF6-5F8D-48F9-BC3B-7B799122FF60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04" name="TextBox 4">
          <a:extLst>
            <a:ext uri="{FF2B5EF4-FFF2-40B4-BE49-F238E27FC236}">
              <a16:creationId xmlns:a16="http://schemas.microsoft.com/office/drawing/2014/main" id="{8485E5E9-0FB3-42A3-A501-7FAA175F2C7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562</xdr:row>
      <xdr:rowOff>378069</xdr:rowOff>
    </xdr:from>
    <xdr:ext cx="65" cy="170239"/>
    <xdr:sp macro="" textlink="">
      <xdr:nvSpPr>
        <xdr:cNvPr id="405" name="TextBox 5">
          <a:extLst>
            <a:ext uri="{FF2B5EF4-FFF2-40B4-BE49-F238E27FC236}">
              <a16:creationId xmlns:a16="http://schemas.microsoft.com/office/drawing/2014/main" id="{A48E1449-4A63-490E-9DBA-1E3F58C33989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562</xdr:row>
      <xdr:rowOff>378069</xdr:rowOff>
    </xdr:from>
    <xdr:ext cx="65" cy="170239"/>
    <xdr:sp macro="" textlink="">
      <xdr:nvSpPr>
        <xdr:cNvPr id="406" name="TextBox 6">
          <a:extLst>
            <a:ext uri="{FF2B5EF4-FFF2-40B4-BE49-F238E27FC236}">
              <a16:creationId xmlns:a16="http://schemas.microsoft.com/office/drawing/2014/main" id="{F2FF6C9F-133B-41E9-A9CD-CFAB0EFFE0C4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07" name="TextBox 5">
          <a:extLst>
            <a:ext uri="{FF2B5EF4-FFF2-40B4-BE49-F238E27FC236}">
              <a16:creationId xmlns:a16="http://schemas.microsoft.com/office/drawing/2014/main" id="{A2FE50E0-6BC0-4444-8E2C-E3A663213679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08" name="TextBox 6">
          <a:extLst>
            <a:ext uri="{FF2B5EF4-FFF2-40B4-BE49-F238E27FC236}">
              <a16:creationId xmlns:a16="http://schemas.microsoft.com/office/drawing/2014/main" id="{EE232000-7D3A-4909-B76F-E7AF0DAB8E32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09" name="TextBox 4">
          <a:extLst>
            <a:ext uri="{FF2B5EF4-FFF2-40B4-BE49-F238E27FC236}">
              <a16:creationId xmlns:a16="http://schemas.microsoft.com/office/drawing/2014/main" id="{F68A36C2-C4F7-41F8-86F1-A510BF5343B9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10" name="TextBox 5">
          <a:extLst>
            <a:ext uri="{FF2B5EF4-FFF2-40B4-BE49-F238E27FC236}">
              <a16:creationId xmlns:a16="http://schemas.microsoft.com/office/drawing/2014/main" id="{8469F842-0798-4116-BA36-B43043AECD8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11" name="TextBox 6">
          <a:extLst>
            <a:ext uri="{FF2B5EF4-FFF2-40B4-BE49-F238E27FC236}">
              <a16:creationId xmlns:a16="http://schemas.microsoft.com/office/drawing/2014/main" id="{0C41264F-6DC1-426E-B9AF-7839DDFDDE9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562</xdr:row>
      <xdr:rowOff>378069</xdr:rowOff>
    </xdr:from>
    <xdr:ext cx="65" cy="170239"/>
    <xdr:sp macro="" textlink="">
      <xdr:nvSpPr>
        <xdr:cNvPr id="412" name="TextBox 4">
          <a:extLst>
            <a:ext uri="{FF2B5EF4-FFF2-40B4-BE49-F238E27FC236}">
              <a16:creationId xmlns:a16="http://schemas.microsoft.com/office/drawing/2014/main" id="{026182BD-350E-4384-87C3-E63785CB3E4B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562</xdr:row>
      <xdr:rowOff>378069</xdr:rowOff>
    </xdr:from>
    <xdr:ext cx="65" cy="170239"/>
    <xdr:sp macro="" textlink="">
      <xdr:nvSpPr>
        <xdr:cNvPr id="413" name="TextBox 5">
          <a:extLst>
            <a:ext uri="{FF2B5EF4-FFF2-40B4-BE49-F238E27FC236}">
              <a16:creationId xmlns:a16="http://schemas.microsoft.com/office/drawing/2014/main" id="{E5BE5221-E93A-4B02-9593-3F36393A66C5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562</xdr:row>
      <xdr:rowOff>378069</xdr:rowOff>
    </xdr:from>
    <xdr:ext cx="65" cy="170239"/>
    <xdr:sp macro="" textlink="">
      <xdr:nvSpPr>
        <xdr:cNvPr id="414" name="TextBox 6">
          <a:extLst>
            <a:ext uri="{FF2B5EF4-FFF2-40B4-BE49-F238E27FC236}">
              <a16:creationId xmlns:a16="http://schemas.microsoft.com/office/drawing/2014/main" id="{D6EAB798-E0FA-42D2-B292-5066AFA43E83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562</xdr:row>
      <xdr:rowOff>378069</xdr:rowOff>
    </xdr:from>
    <xdr:ext cx="65" cy="170239"/>
    <xdr:sp macro="" textlink="">
      <xdr:nvSpPr>
        <xdr:cNvPr id="415" name="TextBox 4">
          <a:extLst>
            <a:ext uri="{FF2B5EF4-FFF2-40B4-BE49-F238E27FC236}">
              <a16:creationId xmlns:a16="http://schemas.microsoft.com/office/drawing/2014/main" id="{0DA91058-4431-47D8-B230-D14FF2064CE6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562</xdr:row>
      <xdr:rowOff>378069</xdr:rowOff>
    </xdr:from>
    <xdr:ext cx="65" cy="170239"/>
    <xdr:sp macro="" textlink="">
      <xdr:nvSpPr>
        <xdr:cNvPr id="416" name="TextBox 5">
          <a:extLst>
            <a:ext uri="{FF2B5EF4-FFF2-40B4-BE49-F238E27FC236}">
              <a16:creationId xmlns:a16="http://schemas.microsoft.com/office/drawing/2014/main" id="{516A730A-AF01-4F5F-9D04-153E3405C071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562</xdr:row>
      <xdr:rowOff>378069</xdr:rowOff>
    </xdr:from>
    <xdr:ext cx="65" cy="170239"/>
    <xdr:sp macro="" textlink="">
      <xdr:nvSpPr>
        <xdr:cNvPr id="417" name="TextBox 6">
          <a:extLst>
            <a:ext uri="{FF2B5EF4-FFF2-40B4-BE49-F238E27FC236}">
              <a16:creationId xmlns:a16="http://schemas.microsoft.com/office/drawing/2014/main" id="{51EE55AA-213B-4986-B3DA-97EFC562E620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562</xdr:row>
      <xdr:rowOff>378069</xdr:rowOff>
    </xdr:from>
    <xdr:ext cx="65" cy="170239"/>
    <xdr:sp macro="" textlink="">
      <xdr:nvSpPr>
        <xdr:cNvPr id="418" name="TextBox 5">
          <a:extLst>
            <a:ext uri="{FF2B5EF4-FFF2-40B4-BE49-F238E27FC236}">
              <a16:creationId xmlns:a16="http://schemas.microsoft.com/office/drawing/2014/main" id="{EB11345B-864C-46C9-AC14-652B1DEFAF91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562</xdr:row>
      <xdr:rowOff>378069</xdr:rowOff>
    </xdr:from>
    <xdr:ext cx="65" cy="170239"/>
    <xdr:sp macro="" textlink="">
      <xdr:nvSpPr>
        <xdr:cNvPr id="419" name="TextBox 6">
          <a:extLst>
            <a:ext uri="{FF2B5EF4-FFF2-40B4-BE49-F238E27FC236}">
              <a16:creationId xmlns:a16="http://schemas.microsoft.com/office/drawing/2014/main" id="{B734A83C-9F72-46AC-AFD2-ADFA50FAD47D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20" name="TextBox 4">
          <a:extLst>
            <a:ext uri="{FF2B5EF4-FFF2-40B4-BE49-F238E27FC236}">
              <a16:creationId xmlns:a16="http://schemas.microsoft.com/office/drawing/2014/main" id="{7E30455F-AB16-47FC-A762-33CEC4425F77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21" name="TextBox 5">
          <a:extLst>
            <a:ext uri="{FF2B5EF4-FFF2-40B4-BE49-F238E27FC236}">
              <a16:creationId xmlns:a16="http://schemas.microsoft.com/office/drawing/2014/main" id="{46DC3726-9FD9-423D-8450-E4C336229F8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22" name="TextBox 6">
          <a:extLst>
            <a:ext uri="{FF2B5EF4-FFF2-40B4-BE49-F238E27FC236}">
              <a16:creationId xmlns:a16="http://schemas.microsoft.com/office/drawing/2014/main" id="{860B4701-117C-478E-860D-F6DDF826130C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23" name="TextBox 4">
          <a:extLst>
            <a:ext uri="{FF2B5EF4-FFF2-40B4-BE49-F238E27FC236}">
              <a16:creationId xmlns:a16="http://schemas.microsoft.com/office/drawing/2014/main" id="{C1ADAB74-C143-4D92-B52C-3CEA3DBB493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24" name="TextBox 5">
          <a:extLst>
            <a:ext uri="{FF2B5EF4-FFF2-40B4-BE49-F238E27FC236}">
              <a16:creationId xmlns:a16="http://schemas.microsoft.com/office/drawing/2014/main" id="{D0CF3088-81E7-4089-8EC7-58B40AB01002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25" name="TextBox 6">
          <a:extLst>
            <a:ext uri="{FF2B5EF4-FFF2-40B4-BE49-F238E27FC236}">
              <a16:creationId xmlns:a16="http://schemas.microsoft.com/office/drawing/2014/main" id="{7FD0990B-B018-49F8-AB5B-9A31F48E65AC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26" name="TextBox 4">
          <a:extLst>
            <a:ext uri="{FF2B5EF4-FFF2-40B4-BE49-F238E27FC236}">
              <a16:creationId xmlns:a16="http://schemas.microsoft.com/office/drawing/2014/main" id="{200A9FCD-C4F4-443E-A307-0F75E04E11D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27" name="TextBox 5">
          <a:extLst>
            <a:ext uri="{FF2B5EF4-FFF2-40B4-BE49-F238E27FC236}">
              <a16:creationId xmlns:a16="http://schemas.microsoft.com/office/drawing/2014/main" id="{8D2625B8-43D0-491B-8BB8-8E309234D6E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28" name="TextBox 6">
          <a:extLst>
            <a:ext uri="{FF2B5EF4-FFF2-40B4-BE49-F238E27FC236}">
              <a16:creationId xmlns:a16="http://schemas.microsoft.com/office/drawing/2014/main" id="{61297CA3-06B9-481B-98AF-F861C958848D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29" name="TextBox 4">
          <a:extLst>
            <a:ext uri="{FF2B5EF4-FFF2-40B4-BE49-F238E27FC236}">
              <a16:creationId xmlns:a16="http://schemas.microsoft.com/office/drawing/2014/main" id="{5E62E8B9-5C9A-42D8-9DC0-31CB043987E1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30" name="TextBox 5">
          <a:extLst>
            <a:ext uri="{FF2B5EF4-FFF2-40B4-BE49-F238E27FC236}">
              <a16:creationId xmlns:a16="http://schemas.microsoft.com/office/drawing/2014/main" id="{21F661B2-C16F-491A-BF41-54E7FAE6D3CF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31" name="TextBox 6">
          <a:extLst>
            <a:ext uri="{FF2B5EF4-FFF2-40B4-BE49-F238E27FC236}">
              <a16:creationId xmlns:a16="http://schemas.microsoft.com/office/drawing/2014/main" id="{C6FB6911-9FFE-4394-B060-1A6779264F14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32" name="TextBox 5">
          <a:extLst>
            <a:ext uri="{FF2B5EF4-FFF2-40B4-BE49-F238E27FC236}">
              <a16:creationId xmlns:a16="http://schemas.microsoft.com/office/drawing/2014/main" id="{E55AE415-4D51-4A17-BA49-CB196E36B8E6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33" name="TextBox 6">
          <a:extLst>
            <a:ext uri="{FF2B5EF4-FFF2-40B4-BE49-F238E27FC236}">
              <a16:creationId xmlns:a16="http://schemas.microsoft.com/office/drawing/2014/main" id="{E6C40E7C-CF26-4C24-9C94-D9BC270B005D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34" name="TextBox 4">
          <a:extLst>
            <a:ext uri="{FF2B5EF4-FFF2-40B4-BE49-F238E27FC236}">
              <a16:creationId xmlns:a16="http://schemas.microsoft.com/office/drawing/2014/main" id="{B9E7B83B-5402-4F9E-AEE3-55E00CE7E970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35" name="TextBox 5">
          <a:extLst>
            <a:ext uri="{FF2B5EF4-FFF2-40B4-BE49-F238E27FC236}">
              <a16:creationId xmlns:a16="http://schemas.microsoft.com/office/drawing/2014/main" id="{6F3F87BC-9FE2-4FD1-8892-110B77E7E818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36" name="TextBox 6">
          <a:extLst>
            <a:ext uri="{FF2B5EF4-FFF2-40B4-BE49-F238E27FC236}">
              <a16:creationId xmlns:a16="http://schemas.microsoft.com/office/drawing/2014/main" id="{0364DCEA-45CD-4079-A07E-FB452E0319BD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37" name="TextBox 4">
          <a:extLst>
            <a:ext uri="{FF2B5EF4-FFF2-40B4-BE49-F238E27FC236}">
              <a16:creationId xmlns:a16="http://schemas.microsoft.com/office/drawing/2014/main" id="{5272D784-D58E-4C2D-BE5E-57CE16FCD9F7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38" name="TextBox 4">
          <a:extLst>
            <a:ext uri="{FF2B5EF4-FFF2-40B4-BE49-F238E27FC236}">
              <a16:creationId xmlns:a16="http://schemas.microsoft.com/office/drawing/2014/main" id="{09A9A1F1-260F-4CE2-A4B5-341691732FD1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39" name="TextBox 5">
          <a:extLst>
            <a:ext uri="{FF2B5EF4-FFF2-40B4-BE49-F238E27FC236}">
              <a16:creationId xmlns:a16="http://schemas.microsoft.com/office/drawing/2014/main" id="{75672FE3-EA57-49A8-94B2-7D2DFF6B2569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40" name="TextBox 6">
          <a:extLst>
            <a:ext uri="{FF2B5EF4-FFF2-40B4-BE49-F238E27FC236}">
              <a16:creationId xmlns:a16="http://schemas.microsoft.com/office/drawing/2014/main" id="{B455A561-D477-4AD6-A0C5-89DF2FEADDC1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41" name="TextBox 5">
          <a:extLst>
            <a:ext uri="{FF2B5EF4-FFF2-40B4-BE49-F238E27FC236}">
              <a16:creationId xmlns:a16="http://schemas.microsoft.com/office/drawing/2014/main" id="{61F190F9-C5E3-43B8-8C55-B667389A044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42" name="TextBox 6">
          <a:extLst>
            <a:ext uri="{FF2B5EF4-FFF2-40B4-BE49-F238E27FC236}">
              <a16:creationId xmlns:a16="http://schemas.microsoft.com/office/drawing/2014/main" id="{C5DB1A44-2412-4AB4-92E8-D1FBA01B5E3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43" name="TextBox 4">
          <a:extLst>
            <a:ext uri="{FF2B5EF4-FFF2-40B4-BE49-F238E27FC236}">
              <a16:creationId xmlns:a16="http://schemas.microsoft.com/office/drawing/2014/main" id="{423F4797-81A8-4D6B-8CE9-6D326B5AF3C7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44" name="TextBox 5">
          <a:extLst>
            <a:ext uri="{FF2B5EF4-FFF2-40B4-BE49-F238E27FC236}">
              <a16:creationId xmlns:a16="http://schemas.microsoft.com/office/drawing/2014/main" id="{9CE648C4-99C1-4A99-81B6-2EF3C6376DB7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45" name="TextBox 6">
          <a:extLst>
            <a:ext uri="{FF2B5EF4-FFF2-40B4-BE49-F238E27FC236}">
              <a16:creationId xmlns:a16="http://schemas.microsoft.com/office/drawing/2014/main" id="{06C70CF2-B202-41AC-A6C3-230F41A163D3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46" name="TextBox 4">
          <a:extLst>
            <a:ext uri="{FF2B5EF4-FFF2-40B4-BE49-F238E27FC236}">
              <a16:creationId xmlns:a16="http://schemas.microsoft.com/office/drawing/2014/main" id="{A9B87E94-B552-485C-8DA7-1722BE8AD600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47" name="TextBox 5">
          <a:extLst>
            <a:ext uri="{FF2B5EF4-FFF2-40B4-BE49-F238E27FC236}">
              <a16:creationId xmlns:a16="http://schemas.microsoft.com/office/drawing/2014/main" id="{D4D138E9-2FF8-49EA-B66D-0750F91824D7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48" name="TextBox 6">
          <a:extLst>
            <a:ext uri="{FF2B5EF4-FFF2-40B4-BE49-F238E27FC236}">
              <a16:creationId xmlns:a16="http://schemas.microsoft.com/office/drawing/2014/main" id="{A653F97C-3108-4D48-A98A-883FA050D6B0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49" name="TextBox 4">
          <a:extLst>
            <a:ext uri="{FF2B5EF4-FFF2-40B4-BE49-F238E27FC236}">
              <a16:creationId xmlns:a16="http://schemas.microsoft.com/office/drawing/2014/main" id="{3CCC2891-D047-4E50-A78F-FE84F4C008EE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50" name="TextBox 5">
          <a:extLst>
            <a:ext uri="{FF2B5EF4-FFF2-40B4-BE49-F238E27FC236}">
              <a16:creationId xmlns:a16="http://schemas.microsoft.com/office/drawing/2014/main" id="{8DB0AA43-31F6-4B45-9FC0-B1A94159FB74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51" name="TextBox 6">
          <a:extLst>
            <a:ext uri="{FF2B5EF4-FFF2-40B4-BE49-F238E27FC236}">
              <a16:creationId xmlns:a16="http://schemas.microsoft.com/office/drawing/2014/main" id="{D067224A-F7A6-4B93-91D6-D8B47579DF31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52" name="TextBox 5">
          <a:extLst>
            <a:ext uri="{FF2B5EF4-FFF2-40B4-BE49-F238E27FC236}">
              <a16:creationId xmlns:a16="http://schemas.microsoft.com/office/drawing/2014/main" id="{6A9FAB5F-18E5-4832-B4BE-EDCAA7F0B7ED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53" name="TextBox 6">
          <a:extLst>
            <a:ext uri="{FF2B5EF4-FFF2-40B4-BE49-F238E27FC236}">
              <a16:creationId xmlns:a16="http://schemas.microsoft.com/office/drawing/2014/main" id="{BC7B1B71-79CA-438B-8F4D-376DC1082F28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54" name="TextBox 4">
          <a:extLst>
            <a:ext uri="{FF2B5EF4-FFF2-40B4-BE49-F238E27FC236}">
              <a16:creationId xmlns:a16="http://schemas.microsoft.com/office/drawing/2014/main" id="{3F82E8AA-52F1-42FC-9436-EEB1FF789271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55" name="TextBox 5">
          <a:extLst>
            <a:ext uri="{FF2B5EF4-FFF2-40B4-BE49-F238E27FC236}">
              <a16:creationId xmlns:a16="http://schemas.microsoft.com/office/drawing/2014/main" id="{9A8C9BF9-C450-4B17-A37C-294F24E2938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56" name="TextBox 6">
          <a:extLst>
            <a:ext uri="{FF2B5EF4-FFF2-40B4-BE49-F238E27FC236}">
              <a16:creationId xmlns:a16="http://schemas.microsoft.com/office/drawing/2014/main" id="{04A3CD24-92D1-49F5-8573-76B66742046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57" name="TextBox 4">
          <a:extLst>
            <a:ext uri="{FF2B5EF4-FFF2-40B4-BE49-F238E27FC236}">
              <a16:creationId xmlns:a16="http://schemas.microsoft.com/office/drawing/2014/main" id="{19611599-1C2A-4143-B9CA-D41EF7A7FDF1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58" name="TextBox 5">
          <a:extLst>
            <a:ext uri="{FF2B5EF4-FFF2-40B4-BE49-F238E27FC236}">
              <a16:creationId xmlns:a16="http://schemas.microsoft.com/office/drawing/2014/main" id="{5265DC60-21DB-417D-AD9F-D828FFB9A6C1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59" name="TextBox 6">
          <a:extLst>
            <a:ext uri="{FF2B5EF4-FFF2-40B4-BE49-F238E27FC236}">
              <a16:creationId xmlns:a16="http://schemas.microsoft.com/office/drawing/2014/main" id="{921FF69D-F12E-41DB-9C4A-4772D9ACE28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60" name="TextBox 4">
          <a:extLst>
            <a:ext uri="{FF2B5EF4-FFF2-40B4-BE49-F238E27FC236}">
              <a16:creationId xmlns:a16="http://schemas.microsoft.com/office/drawing/2014/main" id="{9A60A8B0-574E-4FED-A250-56CA3EFFFCF5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61" name="TextBox 5">
          <a:extLst>
            <a:ext uri="{FF2B5EF4-FFF2-40B4-BE49-F238E27FC236}">
              <a16:creationId xmlns:a16="http://schemas.microsoft.com/office/drawing/2014/main" id="{AAAD53FE-5DB6-4B7A-BAC0-4DA6BAF232E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62" name="TextBox 6">
          <a:extLst>
            <a:ext uri="{FF2B5EF4-FFF2-40B4-BE49-F238E27FC236}">
              <a16:creationId xmlns:a16="http://schemas.microsoft.com/office/drawing/2014/main" id="{0EC0B24E-2731-4345-A282-2B5F698D69EF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63" name="TextBox 4">
          <a:extLst>
            <a:ext uri="{FF2B5EF4-FFF2-40B4-BE49-F238E27FC236}">
              <a16:creationId xmlns:a16="http://schemas.microsoft.com/office/drawing/2014/main" id="{635149D5-9C93-4EF6-B647-070940A19B6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64" name="TextBox 5">
          <a:extLst>
            <a:ext uri="{FF2B5EF4-FFF2-40B4-BE49-F238E27FC236}">
              <a16:creationId xmlns:a16="http://schemas.microsoft.com/office/drawing/2014/main" id="{51FD01A7-09BF-4037-99CE-32C62C85494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65" name="TextBox 6">
          <a:extLst>
            <a:ext uri="{FF2B5EF4-FFF2-40B4-BE49-F238E27FC236}">
              <a16:creationId xmlns:a16="http://schemas.microsoft.com/office/drawing/2014/main" id="{99501B7B-DB95-475F-86CF-54C0EAB0006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66" name="TextBox 5">
          <a:extLst>
            <a:ext uri="{FF2B5EF4-FFF2-40B4-BE49-F238E27FC236}">
              <a16:creationId xmlns:a16="http://schemas.microsoft.com/office/drawing/2014/main" id="{E41215E4-9427-4E07-AC62-4120FD2FEB7C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67" name="TextBox 6">
          <a:extLst>
            <a:ext uri="{FF2B5EF4-FFF2-40B4-BE49-F238E27FC236}">
              <a16:creationId xmlns:a16="http://schemas.microsoft.com/office/drawing/2014/main" id="{B16AD40F-77AC-4D12-8D46-916252B17C8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68" name="TextBox 4">
          <a:extLst>
            <a:ext uri="{FF2B5EF4-FFF2-40B4-BE49-F238E27FC236}">
              <a16:creationId xmlns:a16="http://schemas.microsoft.com/office/drawing/2014/main" id="{ED1C6856-461B-4C58-AD27-A1343A329D8F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69" name="TextBox 5">
          <a:extLst>
            <a:ext uri="{FF2B5EF4-FFF2-40B4-BE49-F238E27FC236}">
              <a16:creationId xmlns:a16="http://schemas.microsoft.com/office/drawing/2014/main" id="{D3DBD769-9AB6-46AF-9F3A-9571C184AE88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70" name="TextBox 6">
          <a:extLst>
            <a:ext uri="{FF2B5EF4-FFF2-40B4-BE49-F238E27FC236}">
              <a16:creationId xmlns:a16="http://schemas.microsoft.com/office/drawing/2014/main" id="{0B90A734-B8B1-4A22-BBFA-7529A0A76F57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71" name="TextBox 4">
          <a:extLst>
            <a:ext uri="{FF2B5EF4-FFF2-40B4-BE49-F238E27FC236}">
              <a16:creationId xmlns:a16="http://schemas.microsoft.com/office/drawing/2014/main" id="{24BFEE1A-6A19-477B-A72F-77E367439CA1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72" name="TextBox 4">
          <a:extLst>
            <a:ext uri="{FF2B5EF4-FFF2-40B4-BE49-F238E27FC236}">
              <a16:creationId xmlns:a16="http://schemas.microsoft.com/office/drawing/2014/main" id="{4506B29E-2592-4295-ACAB-1614A790B845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73" name="TextBox 5">
          <a:extLst>
            <a:ext uri="{FF2B5EF4-FFF2-40B4-BE49-F238E27FC236}">
              <a16:creationId xmlns:a16="http://schemas.microsoft.com/office/drawing/2014/main" id="{DB90FEEC-3BD1-4AEA-81AD-25CDF28F3D20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74" name="TextBox 6">
          <a:extLst>
            <a:ext uri="{FF2B5EF4-FFF2-40B4-BE49-F238E27FC236}">
              <a16:creationId xmlns:a16="http://schemas.microsoft.com/office/drawing/2014/main" id="{EC7BE85A-BDDE-4C57-89FA-6E83E1FACDCC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75" name="TextBox 5">
          <a:extLst>
            <a:ext uri="{FF2B5EF4-FFF2-40B4-BE49-F238E27FC236}">
              <a16:creationId xmlns:a16="http://schemas.microsoft.com/office/drawing/2014/main" id="{863B91A2-0992-42F3-A8EF-EFC869B1F08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76" name="TextBox 6">
          <a:extLst>
            <a:ext uri="{FF2B5EF4-FFF2-40B4-BE49-F238E27FC236}">
              <a16:creationId xmlns:a16="http://schemas.microsoft.com/office/drawing/2014/main" id="{1D0654A2-CDFD-4521-99D6-8FAFF71AD0B7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77" name="TextBox 4">
          <a:extLst>
            <a:ext uri="{FF2B5EF4-FFF2-40B4-BE49-F238E27FC236}">
              <a16:creationId xmlns:a16="http://schemas.microsoft.com/office/drawing/2014/main" id="{7F4C057D-A2E2-48BF-8B0C-623874D43AF3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78" name="TextBox 5">
          <a:extLst>
            <a:ext uri="{FF2B5EF4-FFF2-40B4-BE49-F238E27FC236}">
              <a16:creationId xmlns:a16="http://schemas.microsoft.com/office/drawing/2014/main" id="{0A5759E1-3564-485C-B87A-ABC0B3A26754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79" name="TextBox 6">
          <a:extLst>
            <a:ext uri="{FF2B5EF4-FFF2-40B4-BE49-F238E27FC236}">
              <a16:creationId xmlns:a16="http://schemas.microsoft.com/office/drawing/2014/main" id="{A84206E6-82EB-4C91-9DA0-93A8EEF4852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80" name="TextBox 4">
          <a:extLst>
            <a:ext uri="{FF2B5EF4-FFF2-40B4-BE49-F238E27FC236}">
              <a16:creationId xmlns:a16="http://schemas.microsoft.com/office/drawing/2014/main" id="{477E876F-3EE2-4406-A821-31F50CBAD330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81" name="TextBox 5">
          <a:extLst>
            <a:ext uri="{FF2B5EF4-FFF2-40B4-BE49-F238E27FC236}">
              <a16:creationId xmlns:a16="http://schemas.microsoft.com/office/drawing/2014/main" id="{2E371CE7-4E06-4CE5-8217-1FD4CAE9DDFA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82" name="TextBox 6">
          <a:extLst>
            <a:ext uri="{FF2B5EF4-FFF2-40B4-BE49-F238E27FC236}">
              <a16:creationId xmlns:a16="http://schemas.microsoft.com/office/drawing/2014/main" id="{B0C7FDF4-28D4-4C5D-8E14-F9B131BDF77E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83" name="TextBox 4">
          <a:extLst>
            <a:ext uri="{FF2B5EF4-FFF2-40B4-BE49-F238E27FC236}">
              <a16:creationId xmlns:a16="http://schemas.microsoft.com/office/drawing/2014/main" id="{0F969029-03B5-42D6-B2B2-BEC69E24FB36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84" name="TextBox 5">
          <a:extLst>
            <a:ext uri="{FF2B5EF4-FFF2-40B4-BE49-F238E27FC236}">
              <a16:creationId xmlns:a16="http://schemas.microsoft.com/office/drawing/2014/main" id="{8030DE80-CCC4-4D72-B4AD-CAF43154D2CB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85" name="TextBox 6">
          <a:extLst>
            <a:ext uri="{FF2B5EF4-FFF2-40B4-BE49-F238E27FC236}">
              <a16:creationId xmlns:a16="http://schemas.microsoft.com/office/drawing/2014/main" id="{AAE09A8A-1DAE-4F15-B38B-1BB914F4958D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86" name="TextBox 5">
          <a:extLst>
            <a:ext uri="{FF2B5EF4-FFF2-40B4-BE49-F238E27FC236}">
              <a16:creationId xmlns:a16="http://schemas.microsoft.com/office/drawing/2014/main" id="{2FD4A2B4-FEF2-43A5-BD1A-37F95D1EC2E0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87" name="TextBox 6">
          <a:extLst>
            <a:ext uri="{FF2B5EF4-FFF2-40B4-BE49-F238E27FC236}">
              <a16:creationId xmlns:a16="http://schemas.microsoft.com/office/drawing/2014/main" id="{891BC368-E9E1-4507-B8D9-5A67A5A1C8D2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88" name="TextBox 4">
          <a:extLst>
            <a:ext uri="{FF2B5EF4-FFF2-40B4-BE49-F238E27FC236}">
              <a16:creationId xmlns:a16="http://schemas.microsoft.com/office/drawing/2014/main" id="{6EC2B2D0-34B1-4245-A0ED-473A49B40603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89" name="TextBox 5">
          <a:extLst>
            <a:ext uri="{FF2B5EF4-FFF2-40B4-BE49-F238E27FC236}">
              <a16:creationId xmlns:a16="http://schemas.microsoft.com/office/drawing/2014/main" id="{2DBF1376-0600-4D29-B4AC-159F9C87AFBB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90" name="TextBox 6">
          <a:extLst>
            <a:ext uri="{FF2B5EF4-FFF2-40B4-BE49-F238E27FC236}">
              <a16:creationId xmlns:a16="http://schemas.microsoft.com/office/drawing/2014/main" id="{C66A31FB-C5F8-4E2C-BA47-C0E49389A791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91" name="TextBox 4">
          <a:extLst>
            <a:ext uri="{FF2B5EF4-FFF2-40B4-BE49-F238E27FC236}">
              <a16:creationId xmlns:a16="http://schemas.microsoft.com/office/drawing/2014/main" id="{B930C2C3-20FD-4AAA-9583-CDF1BB2A9BF5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92" name="TextBox 5">
          <a:extLst>
            <a:ext uri="{FF2B5EF4-FFF2-40B4-BE49-F238E27FC236}">
              <a16:creationId xmlns:a16="http://schemas.microsoft.com/office/drawing/2014/main" id="{19684C77-DA34-4780-9FD3-9DFD83B50536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93" name="TextBox 6">
          <a:extLst>
            <a:ext uri="{FF2B5EF4-FFF2-40B4-BE49-F238E27FC236}">
              <a16:creationId xmlns:a16="http://schemas.microsoft.com/office/drawing/2014/main" id="{A5C50732-F90B-4D24-9F95-E89790A169B1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94" name="TextBox 4">
          <a:extLst>
            <a:ext uri="{FF2B5EF4-FFF2-40B4-BE49-F238E27FC236}">
              <a16:creationId xmlns:a16="http://schemas.microsoft.com/office/drawing/2014/main" id="{C9433EC8-A324-4256-A479-6A253B8B90A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95" name="TextBox 5">
          <a:extLst>
            <a:ext uri="{FF2B5EF4-FFF2-40B4-BE49-F238E27FC236}">
              <a16:creationId xmlns:a16="http://schemas.microsoft.com/office/drawing/2014/main" id="{4D9746B3-FC26-4A8A-8C4F-B2A8326BA44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96" name="TextBox 6">
          <a:extLst>
            <a:ext uri="{FF2B5EF4-FFF2-40B4-BE49-F238E27FC236}">
              <a16:creationId xmlns:a16="http://schemas.microsoft.com/office/drawing/2014/main" id="{F668E775-505F-4786-8EE6-E968AC916F7B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97" name="TextBox 4">
          <a:extLst>
            <a:ext uri="{FF2B5EF4-FFF2-40B4-BE49-F238E27FC236}">
              <a16:creationId xmlns:a16="http://schemas.microsoft.com/office/drawing/2014/main" id="{9E66F0B8-790F-4075-B13F-52A5B5B58A7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98" name="TextBox 5">
          <a:extLst>
            <a:ext uri="{FF2B5EF4-FFF2-40B4-BE49-F238E27FC236}">
              <a16:creationId xmlns:a16="http://schemas.microsoft.com/office/drawing/2014/main" id="{346F86A3-C5E5-4106-8C70-639ED952C282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99" name="TextBox 6">
          <a:extLst>
            <a:ext uri="{FF2B5EF4-FFF2-40B4-BE49-F238E27FC236}">
              <a16:creationId xmlns:a16="http://schemas.microsoft.com/office/drawing/2014/main" id="{06A83ED6-8977-432A-A862-0ADE139CE0F5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500" name="TextBox 5">
          <a:extLst>
            <a:ext uri="{FF2B5EF4-FFF2-40B4-BE49-F238E27FC236}">
              <a16:creationId xmlns:a16="http://schemas.microsoft.com/office/drawing/2014/main" id="{0BA89958-1F7A-4294-A685-505FB7A91FC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501" name="TextBox 6">
          <a:extLst>
            <a:ext uri="{FF2B5EF4-FFF2-40B4-BE49-F238E27FC236}">
              <a16:creationId xmlns:a16="http://schemas.microsoft.com/office/drawing/2014/main" id="{FACAF9D9-1826-44B8-B4BC-68BCF26CAF23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570</xdr:row>
      <xdr:rowOff>378069</xdr:rowOff>
    </xdr:from>
    <xdr:ext cx="65" cy="170239"/>
    <xdr:sp macro="" textlink="">
      <xdr:nvSpPr>
        <xdr:cNvPr id="502" name="TextBox 4">
          <a:extLst>
            <a:ext uri="{FF2B5EF4-FFF2-40B4-BE49-F238E27FC236}">
              <a16:creationId xmlns:a16="http://schemas.microsoft.com/office/drawing/2014/main" id="{8CF954E1-B9BC-43C6-8647-24DE59929D7E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570</xdr:row>
      <xdr:rowOff>378069</xdr:rowOff>
    </xdr:from>
    <xdr:ext cx="65" cy="170239"/>
    <xdr:sp macro="" textlink="">
      <xdr:nvSpPr>
        <xdr:cNvPr id="503" name="TextBox 5">
          <a:extLst>
            <a:ext uri="{FF2B5EF4-FFF2-40B4-BE49-F238E27FC236}">
              <a16:creationId xmlns:a16="http://schemas.microsoft.com/office/drawing/2014/main" id="{343F9DA3-DD8D-4D72-ABF4-340EF2701197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570</xdr:row>
      <xdr:rowOff>378069</xdr:rowOff>
    </xdr:from>
    <xdr:ext cx="65" cy="170239"/>
    <xdr:sp macro="" textlink="">
      <xdr:nvSpPr>
        <xdr:cNvPr id="504" name="TextBox 6">
          <a:extLst>
            <a:ext uri="{FF2B5EF4-FFF2-40B4-BE49-F238E27FC236}">
              <a16:creationId xmlns:a16="http://schemas.microsoft.com/office/drawing/2014/main" id="{4F5CA91C-DA60-4503-82B5-CCA04B1BE432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570</xdr:row>
      <xdr:rowOff>378069</xdr:rowOff>
    </xdr:from>
    <xdr:ext cx="65" cy="170239"/>
    <xdr:sp macro="" textlink="">
      <xdr:nvSpPr>
        <xdr:cNvPr id="505" name="TextBox 4">
          <a:extLst>
            <a:ext uri="{FF2B5EF4-FFF2-40B4-BE49-F238E27FC236}">
              <a16:creationId xmlns:a16="http://schemas.microsoft.com/office/drawing/2014/main" id="{441F0BEB-0E0B-4FE6-B09F-3E4CCD24A6A5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06" name="TextBox 4">
          <a:extLst>
            <a:ext uri="{FF2B5EF4-FFF2-40B4-BE49-F238E27FC236}">
              <a16:creationId xmlns:a16="http://schemas.microsoft.com/office/drawing/2014/main" id="{C576D0DE-A69F-4DE5-B496-419BDC805B3C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570</xdr:row>
      <xdr:rowOff>378069</xdr:rowOff>
    </xdr:from>
    <xdr:ext cx="65" cy="170239"/>
    <xdr:sp macro="" textlink="">
      <xdr:nvSpPr>
        <xdr:cNvPr id="507" name="TextBox 5">
          <a:extLst>
            <a:ext uri="{FF2B5EF4-FFF2-40B4-BE49-F238E27FC236}">
              <a16:creationId xmlns:a16="http://schemas.microsoft.com/office/drawing/2014/main" id="{2DC2084F-26BF-4952-BEA2-C47FA5E0449D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570</xdr:row>
      <xdr:rowOff>378069</xdr:rowOff>
    </xdr:from>
    <xdr:ext cx="65" cy="170239"/>
    <xdr:sp macro="" textlink="">
      <xdr:nvSpPr>
        <xdr:cNvPr id="508" name="TextBox 6">
          <a:extLst>
            <a:ext uri="{FF2B5EF4-FFF2-40B4-BE49-F238E27FC236}">
              <a16:creationId xmlns:a16="http://schemas.microsoft.com/office/drawing/2014/main" id="{F075E985-E3C7-4254-8F7B-D113E5D7AE7B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09" name="TextBox 5">
          <a:extLst>
            <a:ext uri="{FF2B5EF4-FFF2-40B4-BE49-F238E27FC236}">
              <a16:creationId xmlns:a16="http://schemas.microsoft.com/office/drawing/2014/main" id="{8FFCB611-6EBC-47CB-9243-C57956132915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10" name="TextBox 6">
          <a:extLst>
            <a:ext uri="{FF2B5EF4-FFF2-40B4-BE49-F238E27FC236}">
              <a16:creationId xmlns:a16="http://schemas.microsoft.com/office/drawing/2014/main" id="{80BF7550-5C8C-47A6-8C59-4A5C83F56A63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11" name="TextBox 4">
          <a:extLst>
            <a:ext uri="{FF2B5EF4-FFF2-40B4-BE49-F238E27FC236}">
              <a16:creationId xmlns:a16="http://schemas.microsoft.com/office/drawing/2014/main" id="{19D9BC57-9542-4584-88B7-B8F34D5EC13B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12" name="TextBox 5">
          <a:extLst>
            <a:ext uri="{FF2B5EF4-FFF2-40B4-BE49-F238E27FC236}">
              <a16:creationId xmlns:a16="http://schemas.microsoft.com/office/drawing/2014/main" id="{74300BEF-2D87-4665-BAD0-5EFBDA9D8FC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13" name="TextBox 6">
          <a:extLst>
            <a:ext uri="{FF2B5EF4-FFF2-40B4-BE49-F238E27FC236}">
              <a16:creationId xmlns:a16="http://schemas.microsoft.com/office/drawing/2014/main" id="{33100F8A-2092-492C-9B08-CE1C9AAF3549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570</xdr:row>
      <xdr:rowOff>378069</xdr:rowOff>
    </xdr:from>
    <xdr:ext cx="65" cy="170239"/>
    <xdr:sp macro="" textlink="">
      <xdr:nvSpPr>
        <xdr:cNvPr id="514" name="TextBox 4">
          <a:extLst>
            <a:ext uri="{FF2B5EF4-FFF2-40B4-BE49-F238E27FC236}">
              <a16:creationId xmlns:a16="http://schemas.microsoft.com/office/drawing/2014/main" id="{76F8F975-E963-4FEA-BE09-8DAB088CBE40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570</xdr:row>
      <xdr:rowOff>378069</xdr:rowOff>
    </xdr:from>
    <xdr:ext cx="65" cy="170239"/>
    <xdr:sp macro="" textlink="">
      <xdr:nvSpPr>
        <xdr:cNvPr id="515" name="TextBox 5">
          <a:extLst>
            <a:ext uri="{FF2B5EF4-FFF2-40B4-BE49-F238E27FC236}">
              <a16:creationId xmlns:a16="http://schemas.microsoft.com/office/drawing/2014/main" id="{DC12D1CC-64CA-42D6-904D-D9D44631FFF9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570</xdr:row>
      <xdr:rowOff>378069</xdr:rowOff>
    </xdr:from>
    <xdr:ext cx="65" cy="170239"/>
    <xdr:sp macro="" textlink="">
      <xdr:nvSpPr>
        <xdr:cNvPr id="516" name="TextBox 6">
          <a:extLst>
            <a:ext uri="{FF2B5EF4-FFF2-40B4-BE49-F238E27FC236}">
              <a16:creationId xmlns:a16="http://schemas.microsoft.com/office/drawing/2014/main" id="{4C6F4A1E-6801-461A-B52D-0A6564465407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570</xdr:row>
      <xdr:rowOff>378069</xdr:rowOff>
    </xdr:from>
    <xdr:ext cx="65" cy="170239"/>
    <xdr:sp macro="" textlink="">
      <xdr:nvSpPr>
        <xdr:cNvPr id="517" name="TextBox 4">
          <a:extLst>
            <a:ext uri="{FF2B5EF4-FFF2-40B4-BE49-F238E27FC236}">
              <a16:creationId xmlns:a16="http://schemas.microsoft.com/office/drawing/2014/main" id="{F096086C-D864-4D37-A90E-EB063BD043A6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570</xdr:row>
      <xdr:rowOff>378069</xdr:rowOff>
    </xdr:from>
    <xdr:ext cx="65" cy="170239"/>
    <xdr:sp macro="" textlink="">
      <xdr:nvSpPr>
        <xdr:cNvPr id="518" name="TextBox 5">
          <a:extLst>
            <a:ext uri="{FF2B5EF4-FFF2-40B4-BE49-F238E27FC236}">
              <a16:creationId xmlns:a16="http://schemas.microsoft.com/office/drawing/2014/main" id="{91BBC6CD-88F2-4312-8DCE-B82CC66DDAAB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570</xdr:row>
      <xdr:rowOff>378069</xdr:rowOff>
    </xdr:from>
    <xdr:ext cx="65" cy="170239"/>
    <xdr:sp macro="" textlink="">
      <xdr:nvSpPr>
        <xdr:cNvPr id="519" name="TextBox 6">
          <a:extLst>
            <a:ext uri="{FF2B5EF4-FFF2-40B4-BE49-F238E27FC236}">
              <a16:creationId xmlns:a16="http://schemas.microsoft.com/office/drawing/2014/main" id="{B0583370-0FE7-40FC-8DDE-4AA154C28BBA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570</xdr:row>
      <xdr:rowOff>378069</xdr:rowOff>
    </xdr:from>
    <xdr:ext cx="65" cy="170239"/>
    <xdr:sp macro="" textlink="">
      <xdr:nvSpPr>
        <xdr:cNvPr id="520" name="TextBox 5">
          <a:extLst>
            <a:ext uri="{FF2B5EF4-FFF2-40B4-BE49-F238E27FC236}">
              <a16:creationId xmlns:a16="http://schemas.microsoft.com/office/drawing/2014/main" id="{49CA4EC0-E3CE-4E73-A0F6-AE7021AE83E7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570</xdr:row>
      <xdr:rowOff>378069</xdr:rowOff>
    </xdr:from>
    <xdr:ext cx="65" cy="170239"/>
    <xdr:sp macro="" textlink="">
      <xdr:nvSpPr>
        <xdr:cNvPr id="521" name="TextBox 6">
          <a:extLst>
            <a:ext uri="{FF2B5EF4-FFF2-40B4-BE49-F238E27FC236}">
              <a16:creationId xmlns:a16="http://schemas.microsoft.com/office/drawing/2014/main" id="{01CBFC8D-7491-4323-9459-D5E673C738D7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22" name="TextBox 4">
          <a:extLst>
            <a:ext uri="{FF2B5EF4-FFF2-40B4-BE49-F238E27FC236}">
              <a16:creationId xmlns:a16="http://schemas.microsoft.com/office/drawing/2014/main" id="{9EC1F6D2-9A71-4C0E-AF8B-0384087AABD4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23" name="TextBox 5">
          <a:extLst>
            <a:ext uri="{FF2B5EF4-FFF2-40B4-BE49-F238E27FC236}">
              <a16:creationId xmlns:a16="http://schemas.microsoft.com/office/drawing/2014/main" id="{4585A1EC-9F13-4815-B03E-6016361D9D64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24" name="TextBox 6">
          <a:extLst>
            <a:ext uri="{FF2B5EF4-FFF2-40B4-BE49-F238E27FC236}">
              <a16:creationId xmlns:a16="http://schemas.microsoft.com/office/drawing/2014/main" id="{B6789EF9-22A0-42C9-8AEF-E9C9EE5BF039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25" name="TextBox 4">
          <a:extLst>
            <a:ext uri="{FF2B5EF4-FFF2-40B4-BE49-F238E27FC236}">
              <a16:creationId xmlns:a16="http://schemas.microsoft.com/office/drawing/2014/main" id="{10D02650-BB33-4DD3-8F0D-39879FB06EF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26" name="TextBox 5">
          <a:extLst>
            <a:ext uri="{FF2B5EF4-FFF2-40B4-BE49-F238E27FC236}">
              <a16:creationId xmlns:a16="http://schemas.microsoft.com/office/drawing/2014/main" id="{9FE2B727-AAD9-4904-AB7A-254033932275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27" name="TextBox 6">
          <a:extLst>
            <a:ext uri="{FF2B5EF4-FFF2-40B4-BE49-F238E27FC236}">
              <a16:creationId xmlns:a16="http://schemas.microsoft.com/office/drawing/2014/main" id="{9DBC3D88-EB7B-4494-90BF-82814E4CBBE7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28" name="TextBox 4">
          <a:extLst>
            <a:ext uri="{FF2B5EF4-FFF2-40B4-BE49-F238E27FC236}">
              <a16:creationId xmlns:a16="http://schemas.microsoft.com/office/drawing/2014/main" id="{30AFA2AD-793F-449C-A055-48B2F9CA828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29" name="TextBox 5">
          <a:extLst>
            <a:ext uri="{FF2B5EF4-FFF2-40B4-BE49-F238E27FC236}">
              <a16:creationId xmlns:a16="http://schemas.microsoft.com/office/drawing/2014/main" id="{ED91B6B2-0265-4405-A55E-6035FC6C1469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30" name="TextBox 6">
          <a:extLst>
            <a:ext uri="{FF2B5EF4-FFF2-40B4-BE49-F238E27FC236}">
              <a16:creationId xmlns:a16="http://schemas.microsoft.com/office/drawing/2014/main" id="{7C2632E5-E86B-49C0-8539-0BB19D24E68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31" name="TextBox 4">
          <a:extLst>
            <a:ext uri="{FF2B5EF4-FFF2-40B4-BE49-F238E27FC236}">
              <a16:creationId xmlns:a16="http://schemas.microsoft.com/office/drawing/2014/main" id="{CF8DCF28-26C6-452E-A948-D3AF58617A57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32" name="TextBox 5">
          <a:extLst>
            <a:ext uri="{FF2B5EF4-FFF2-40B4-BE49-F238E27FC236}">
              <a16:creationId xmlns:a16="http://schemas.microsoft.com/office/drawing/2014/main" id="{BC5CEFF2-CF82-4AAF-BF10-80F63D80ADF7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33" name="TextBox 6">
          <a:extLst>
            <a:ext uri="{FF2B5EF4-FFF2-40B4-BE49-F238E27FC236}">
              <a16:creationId xmlns:a16="http://schemas.microsoft.com/office/drawing/2014/main" id="{0524CCAE-A13E-4D6C-A379-DB7E2D09113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34" name="TextBox 5">
          <a:extLst>
            <a:ext uri="{FF2B5EF4-FFF2-40B4-BE49-F238E27FC236}">
              <a16:creationId xmlns:a16="http://schemas.microsoft.com/office/drawing/2014/main" id="{76EFB9F5-8426-4032-B276-2EFE31EFE4BF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35" name="TextBox 6">
          <a:extLst>
            <a:ext uri="{FF2B5EF4-FFF2-40B4-BE49-F238E27FC236}">
              <a16:creationId xmlns:a16="http://schemas.microsoft.com/office/drawing/2014/main" id="{BFD2D917-7289-4B6D-A95F-746157932029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36" name="TextBox 4">
          <a:extLst>
            <a:ext uri="{FF2B5EF4-FFF2-40B4-BE49-F238E27FC236}">
              <a16:creationId xmlns:a16="http://schemas.microsoft.com/office/drawing/2014/main" id="{2308139E-E418-4C90-9366-45E651CB74C6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37" name="TextBox 5">
          <a:extLst>
            <a:ext uri="{FF2B5EF4-FFF2-40B4-BE49-F238E27FC236}">
              <a16:creationId xmlns:a16="http://schemas.microsoft.com/office/drawing/2014/main" id="{7EEEEA3A-853B-4984-AABD-BB095AB53463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38" name="TextBox 6">
          <a:extLst>
            <a:ext uri="{FF2B5EF4-FFF2-40B4-BE49-F238E27FC236}">
              <a16:creationId xmlns:a16="http://schemas.microsoft.com/office/drawing/2014/main" id="{DAD5B339-C7B6-4634-9694-ADBD6B2F5C3F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39" name="TextBox 4">
          <a:extLst>
            <a:ext uri="{FF2B5EF4-FFF2-40B4-BE49-F238E27FC236}">
              <a16:creationId xmlns:a16="http://schemas.microsoft.com/office/drawing/2014/main" id="{3F6B37B1-240F-44CF-891B-0D4D2D938469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40" name="TextBox 4">
          <a:extLst>
            <a:ext uri="{FF2B5EF4-FFF2-40B4-BE49-F238E27FC236}">
              <a16:creationId xmlns:a16="http://schemas.microsoft.com/office/drawing/2014/main" id="{144CB20A-46F3-46A3-AD57-061D1187AAA2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41" name="TextBox 5">
          <a:extLst>
            <a:ext uri="{FF2B5EF4-FFF2-40B4-BE49-F238E27FC236}">
              <a16:creationId xmlns:a16="http://schemas.microsoft.com/office/drawing/2014/main" id="{59A1AD3B-0EB7-4DCC-B771-5CDD9AF5B134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42" name="TextBox 6">
          <a:extLst>
            <a:ext uri="{FF2B5EF4-FFF2-40B4-BE49-F238E27FC236}">
              <a16:creationId xmlns:a16="http://schemas.microsoft.com/office/drawing/2014/main" id="{3A0552FE-ABB3-4DFB-886F-330DBCC2E098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43" name="TextBox 5">
          <a:extLst>
            <a:ext uri="{FF2B5EF4-FFF2-40B4-BE49-F238E27FC236}">
              <a16:creationId xmlns:a16="http://schemas.microsoft.com/office/drawing/2014/main" id="{8F2B3B1A-D1C1-4C9F-BCA4-1D87C0FB8512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44" name="TextBox 6">
          <a:extLst>
            <a:ext uri="{FF2B5EF4-FFF2-40B4-BE49-F238E27FC236}">
              <a16:creationId xmlns:a16="http://schemas.microsoft.com/office/drawing/2014/main" id="{6223B5B7-A121-4C4F-97CC-2B88C1F86F34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45" name="TextBox 4">
          <a:extLst>
            <a:ext uri="{FF2B5EF4-FFF2-40B4-BE49-F238E27FC236}">
              <a16:creationId xmlns:a16="http://schemas.microsoft.com/office/drawing/2014/main" id="{0877BC28-EFA7-42B2-A461-D51F8235FAB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46" name="TextBox 5">
          <a:extLst>
            <a:ext uri="{FF2B5EF4-FFF2-40B4-BE49-F238E27FC236}">
              <a16:creationId xmlns:a16="http://schemas.microsoft.com/office/drawing/2014/main" id="{57662E4F-EA6B-4F28-A3CD-E5F1E2D00535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47" name="TextBox 6">
          <a:extLst>
            <a:ext uri="{FF2B5EF4-FFF2-40B4-BE49-F238E27FC236}">
              <a16:creationId xmlns:a16="http://schemas.microsoft.com/office/drawing/2014/main" id="{5E1CFE66-8198-4893-9058-56F3EB14EFE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48" name="TextBox 4">
          <a:extLst>
            <a:ext uri="{FF2B5EF4-FFF2-40B4-BE49-F238E27FC236}">
              <a16:creationId xmlns:a16="http://schemas.microsoft.com/office/drawing/2014/main" id="{DCBB833C-C3EB-4267-8A5B-354C6589285C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49" name="TextBox 5">
          <a:extLst>
            <a:ext uri="{FF2B5EF4-FFF2-40B4-BE49-F238E27FC236}">
              <a16:creationId xmlns:a16="http://schemas.microsoft.com/office/drawing/2014/main" id="{67F1A289-0848-42CB-BB99-C8E18280CF7C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50" name="TextBox 6">
          <a:extLst>
            <a:ext uri="{FF2B5EF4-FFF2-40B4-BE49-F238E27FC236}">
              <a16:creationId xmlns:a16="http://schemas.microsoft.com/office/drawing/2014/main" id="{F2B56666-8F9D-4CA5-841C-CA18E7AD7450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51" name="TextBox 4">
          <a:extLst>
            <a:ext uri="{FF2B5EF4-FFF2-40B4-BE49-F238E27FC236}">
              <a16:creationId xmlns:a16="http://schemas.microsoft.com/office/drawing/2014/main" id="{46066E04-B271-4E3C-99F9-59ED91065F4F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52" name="TextBox 5">
          <a:extLst>
            <a:ext uri="{FF2B5EF4-FFF2-40B4-BE49-F238E27FC236}">
              <a16:creationId xmlns:a16="http://schemas.microsoft.com/office/drawing/2014/main" id="{72BF4701-DF4E-4A23-B79E-E11D5D261967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53" name="TextBox 6">
          <a:extLst>
            <a:ext uri="{FF2B5EF4-FFF2-40B4-BE49-F238E27FC236}">
              <a16:creationId xmlns:a16="http://schemas.microsoft.com/office/drawing/2014/main" id="{3D69DC64-9A2E-41D4-93F5-17DF8C72C301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54" name="TextBox 5">
          <a:extLst>
            <a:ext uri="{FF2B5EF4-FFF2-40B4-BE49-F238E27FC236}">
              <a16:creationId xmlns:a16="http://schemas.microsoft.com/office/drawing/2014/main" id="{DB094636-39FE-4899-95AF-F3CCEB0F06A4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55" name="TextBox 6">
          <a:extLst>
            <a:ext uri="{FF2B5EF4-FFF2-40B4-BE49-F238E27FC236}">
              <a16:creationId xmlns:a16="http://schemas.microsoft.com/office/drawing/2014/main" id="{BE6D9C27-0C43-406A-91A8-A20621C33F0A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56" name="TextBox 4">
          <a:extLst>
            <a:ext uri="{FF2B5EF4-FFF2-40B4-BE49-F238E27FC236}">
              <a16:creationId xmlns:a16="http://schemas.microsoft.com/office/drawing/2014/main" id="{3E4F370C-7FBF-48E6-8342-6841021D282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57" name="TextBox 5">
          <a:extLst>
            <a:ext uri="{FF2B5EF4-FFF2-40B4-BE49-F238E27FC236}">
              <a16:creationId xmlns:a16="http://schemas.microsoft.com/office/drawing/2014/main" id="{FBA772D7-4CBB-45EA-B6DF-6A99E7DAC82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58" name="TextBox 6">
          <a:extLst>
            <a:ext uri="{FF2B5EF4-FFF2-40B4-BE49-F238E27FC236}">
              <a16:creationId xmlns:a16="http://schemas.microsoft.com/office/drawing/2014/main" id="{3F8FFA4E-A400-42E4-B404-0FB28D508F4F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59" name="TextBox 4">
          <a:extLst>
            <a:ext uri="{FF2B5EF4-FFF2-40B4-BE49-F238E27FC236}">
              <a16:creationId xmlns:a16="http://schemas.microsoft.com/office/drawing/2014/main" id="{AF41C179-DF7D-4E4B-AF5D-0A1E6AF96B4B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60" name="TextBox 5">
          <a:extLst>
            <a:ext uri="{FF2B5EF4-FFF2-40B4-BE49-F238E27FC236}">
              <a16:creationId xmlns:a16="http://schemas.microsoft.com/office/drawing/2014/main" id="{77CFB548-DAE2-407C-BE60-F70067EEF45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61" name="TextBox 6">
          <a:extLst>
            <a:ext uri="{FF2B5EF4-FFF2-40B4-BE49-F238E27FC236}">
              <a16:creationId xmlns:a16="http://schemas.microsoft.com/office/drawing/2014/main" id="{FD3C4503-1540-4AA5-8631-B11318EC162C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62" name="TextBox 4">
          <a:extLst>
            <a:ext uri="{FF2B5EF4-FFF2-40B4-BE49-F238E27FC236}">
              <a16:creationId xmlns:a16="http://schemas.microsoft.com/office/drawing/2014/main" id="{D6636F9B-98EB-48E7-80CB-960A0D5C293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63" name="TextBox 5">
          <a:extLst>
            <a:ext uri="{FF2B5EF4-FFF2-40B4-BE49-F238E27FC236}">
              <a16:creationId xmlns:a16="http://schemas.microsoft.com/office/drawing/2014/main" id="{253BB7D1-18CC-44DA-A590-F2D6D7A70CE1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64" name="TextBox 6">
          <a:extLst>
            <a:ext uri="{FF2B5EF4-FFF2-40B4-BE49-F238E27FC236}">
              <a16:creationId xmlns:a16="http://schemas.microsoft.com/office/drawing/2014/main" id="{85901101-023A-43BE-819C-245CF8184AA6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65" name="TextBox 4">
          <a:extLst>
            <a:ext uri="{FF2B5EF4-FFF2-40B4-BE49-F238E27FC236}">
              <a16:creationId xmlns:a16="http://schemas.microsoft.com/office/drawing/2014/main" id="{0CC7A9EA-C38A-4C8D-BDF5-3842DE0DECC6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66" name="TextBox 5">
          <a:extLst>
            <a:ext uri="{FF2B5EF4-FFF2-40B4-BE49-F238E27FC236}">
              <a16:creationId xmlns:a16="http://schemas.microsoft.com/office/drawing/2014/main" id="{59BEC591-27AC-4BCB-A94A-3BFF249088C5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67" name="TextBox 6">
          <a:extLst>
            <a:ext uri="{FF2B5EF4-FFF2-40B4-BE49-F238E27FC236}">
              <a16:creationId xmlns:a16="http://schemas.microsoft.com/office/drawing/2014/main" id="{78BB63A7-4A75-415B-BBBE-8B8C75E46434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68" name="TextBox 5">
          <a:extLst>
            <a:ext uri="{FF2B5EF4-FFF2-40B4-BE49-F238E27FC236}">
              <a16:creationId xmlns:a16="http://schemas.microsoft.com/office/drawing/2014/main" id="{0FA0F89E-7141-458D-82DE-A4838A3B9B86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69" name="TextBox 6">
          <a:extLst>
            <a:ext uri="{FF2B5EF4-FFF2-40B4-BE49-F238E27FC236}">
              <a16:creationId xmlns:a16="http://schemas.microsoft.com/office/drawing/2014/main" id="{89AB7C71-B4B0-4696-90D2-CCC6797FF3C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576</xdr:row>
      <xdr:rowOff>378069</xdr:rowOff>
    </xdr:from>
    <xdr:ext cx="65" cy="170239"/>
    <xdr:sp macro="" textlink="">
      <xdr:nvSpPr>
        <xdr:cNvPr id="570" name="TextBox 4">
          <a:extLst>
            <a:ext uri="{FF2B5EF4-FFF2-40B4-BE49-F238E27FC236}">
              <a16:creationId xmlns:a16="http://schemas.microsoft.com/office/drawing/2014/main" id="{FD67AC8F-5E53-44DD-8389-AEF98E32172C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576</xdr:row>
      <xdr:rowOff>378069</xdr:rowOff>
    </xdr:from>
    <xdr:ext cx="65" cy="170239"/>
    <xdr:sp macro="" textlink="">
      <xdr:nvSpPr>
        <xdr:cNvPr id="571" name="TextBox 5">
          <a:extLst>
            <a:ext uri="{FF2B5EF4-FFF2-40B4-BE49-F238E27FC236}">
              <a16:creationId xmlns:a16="http://schemas.microsoft.com/office/drawing/2014/main" id="{A8CED81E-0BCE-453D-A84D-79CB3F2FF224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576</xdr:row>
      <xdr:rowOff>378069</xdr:rowOff>
    </xdr:from>
    <xdr:ext cx="65" cy="170239"/>
    <xdr:sp macro="" textlink="">
      <xdr:nvSpPr>
        <xdr:cNvPr id="572" name="TextBox 6">
          <a:extLst>
            <a:ext uri="{FF2B5EF4-FFF2-40B4-BE49-F238E27FC236}">
              <a16:creationId xmlns:a16="http://schemas.microsoft.com/office/drawing/2014/main" id="{9B9E3862-FC25-41E4-9FA1-82A413F35CA2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576</xdr:row>
      <xdr:rowOff>378069</xdr:rowOff>
    </xdr:from>
    <xdr:ext cx="65" cy="170239"/>
    <xdr:sp macro="" textlink="">
      <xdr:nvSpPr>
        <xdr:cNvPr id="573" name="TextBox 4">
          <a:extLst>
            <a:ext uri="{FF2B5EF4-FFF2-40B4-BE49-F238E27FC236}">
              <a16:creationId xmlns:a16="http://schemas.microsoft.com/office/drawing/2014/main" id="{AE80F406-655F-4E4E-A8F4-E87B2C73010C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74" name="TextBox 4">
          <a:extLst>
            <a:ext uri="{FF2B5EF4-FFF2-40B4-BE49-F238E27FC236}">
              <a16:creationId xmlns:a16="http://schemas.microsoft.com/office/drawing/2014/main" id="{41625496-5BB3-4BFC-A536-29712B29FDCB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576</xdr:row>
      <xdr:rowOff>378069</xdr:rowOff>
    </xdr:from>
    <xdr:ext cx="65" cy="170239"/>
    <xdr:sp macro="" textlink="">
      <xdr:nvSpPr>
        <xdr:cNvPr id="575" name="TextBox 5">
          <a:extLst>
            <a:ext uri="{FF2B5EF4-FFF2-40B4-BE49-F238E27FC236}">
              <a16:creationId xmlns:a16="http://schemas.microsoft.com/office/drawing/2014/main" id="{D948B28D-F462-4E25-A726-96CEF846A10D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576</xdr:row>
      <xdr:rowOff>378069</xdr:rowOff>
    </xdr:from>
    <xdr:ext cx="65" cy="170239"/>
    <xdr:sp macro="" textlink="">
      <xdr:nvSpPr>
        <xdr:cNvPr id="576" name="TextBox 6">
          <a:extLst>
            <a:ext uri="{FF2B5EF4-FFF2-40B4-BE49-F238E27FC236}">
              <a16:creationId xmlns:a16="http://schemas.microsoft.com/office/drawing/2014/main" id="{764A8A11-2EAF-4865-8F27-52D5352BEB53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77" name="TextBox 5">
          <a:extLst>
            <a:ext uri="{FF2B5EF4-FFF2-40B4-BE49-F238E27FC236}">
              <a16:creationId xmlns:a16="http://schemas.microsoft.com/office/drawing/2014/main" id="{6B69D127-4BED-4A2B-A377-FEADABCF2877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78" name="TextBox 6">
          <a:extLst>
            <a:ext uri="{FF2B5EF4-FFF2-40B4-BE49-F238E27FC236}">
              <a16:creationId xmlns:a16="http://schemas.microsoft.com/office/drawing/2014/main" id="{BD16B40D-5EDF-4E17-80CB-0C603F3B05A6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79" name="TextBox 4">
          <a:extLst>
            <a:ext uri="{FF2B5EF4-FFF2-40B4-BE49-F238E27FC236}">
              <a16:creationId xmlns:a16="http://schemas.microsoft.com/office/drawing/2014/main" id="{2956839E-60E7-4503-8951-25990E4D0686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80" name="TextBox 5">
          <a:extLst>
            <a:ext uri="{FF2B5EF4-FFF2-40B4-BE49-F238E27FC236}">
              <a16:creationId xmlns:a16="http://schemas.microsoft.com/office/drawing/2014/main" id="{4EC4DA8A-0C3F-4D9F-B61F-EED5DB4914C6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81" name="TextBox 6">
          <a:extLst>
            <a:ext uri="{FF2B5EF4-FFF2-40B4-BE49-F238E27FC236}">
              <a16:creationId xmlns:a16="http://schemas.microsoft.com/office/drawing/2014/main" id="{182063D5-8197-46B3-BB11-DAB655AD15A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576</xdr:row>
      <xdr:rowOff>378069</xdr:rowOff>
    </xdr:from>
    <xdr:ext cx="65" cy="170239"/>
    <xdr:sp macro="" textlink="">
      <xdr:nvSpPr>
        <xdr:cNvPr id="582" name="TextBox 4">
          <a:extLst>
            <a:ext uri="{FF2B5EF4-FFF2-40B4-BE49-F238E27FC236}">
              <a16:creationId xmlns:a16="http://schemas.microsoft.com/office/drawing/2014/main" id="{AFE88556-A031-413E-9E93-19B1A9E55CC4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576</xdr:row>
      <xdr:rowOff>378069</xdr:rowOff>
    </xdr:from>
    <xdr:ext cx="65" cy="170239"/>
    <xdr:sp macro="" textlink="">
      <xdr:nvSpPr>
        <xdr:cNvPr id="583" name="TextBox 5">
          <a:extLst>
            <a:ext uri="{FF2B5EF4-FFF2-40B4-BE49-F238E27FC236}">
              <a16:creationId xmlns:a16="http://schemas.microsoft.com/office/drawing/2014/main" id="{E4DF3790-6FA4-40CD-8E1D-A537ABA35B42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576</xdr:row>
      <xdr:rowOff>378069</xdr:rowOff>
    </xdr:from>
    <xdr:ext cx="65" cy="170239"/>
    <xdr:sp macro="" textlink="">
      <xdr:nvSpPr>
        <xdr:cNvPr id="584" name="TextBox 6">
          <a:extLst>
            <a:ext uri="{FF2B5EF4-FFF2-40B4-BE49-F238E27FC236}">
              <a16:creationId xmlns:a16="http://schemas.microsoft.com/office/drawing/2014/main" id="{61B1065F-8F81-4802-9112-A31551BC35C4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576</xdr:row>
      <xdr:rowOff>378069</xdr:rowOff>
    </xdr:from>
    <xdr:ext cx="65" cy="170239"/>
    <xdr:sp macro="" textlink="">
      <xdr:nvSpPr>
        <xdr:cNvPr id="585" name="TextBox 4">
          <a:extLst>
            <a:ext uri="{FF2B5EF4-FFF2-40B4-BE49-F238E27FC236}">
              <a16:creationId xmlns:a16="http://schemas.microsoft.com/office/drawing/2014/main" id="{77FEB2D4-465E-4D91-9B01-D2F4B29A5FC8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576</xdr:row>
      <xdr:rowOff>378069</xdr:rowOff>
    </xdr:from>
    <xdr:ext cx="65" cy="170239"/>
    <xdr:sp macro="" textlink="">
      <xdr:nvSpPr>
        <xdr:cNvPr id="586" name="TextBox 5">
          <a:extLst>
            <a:ext uri="{FF2B5EF4-FFF2-40B4-BE49-F238E27FC236}">
              <a16:creationId xmlns:a16="http://schemas.microsoft.com/office/drawing/2014/main" id="{8E9CFD5D-9D35-4998-BAC5-9C8A38E66C7A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576</xdr:row>
      <xdr:rowOff>378069</xdr:rowOff>
    </xdr:from>
    <xdr:ext cx="65" cy="170239"/>
    <xdr:sp macro="" textlink="">
      <xdr:nvSpPr>
        <xdr:cNvPr id="587" name="TextBox 6">
          <a:extLst>
            <a:ext uri="{FF2B5EF4-FFF2-40B4-BE49-F238E27FC236}">
              <a16:creationId xmlns:a16="http://schemas.microsoft.com/office/drawing/2014/main" id="{94718705-8DFA-45EC-8A7E-2F973B6ECD8E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576</xdr:row>
      <xdr:rowOff>378069</xdr:rowOff>
    </xdr:from>
    <xdr:ext cx="65" cy="170239"/>
    <xdr:sp macro="" textlink="">
      <xdr:nvSpPr>
        <xdr:cNvPr id="588" name="TextBox 5">
          <a:extLst>
            <a:ext uri="{FF2B5EF4-FFF2-40B4-BE49-F238E27FC236}">
              <a16:creationId xmlns:a16="http://schemas.microsoft.com/office/drawing/2014/main" id="{0664AA35-3D83-403D-9356-F082B39752ED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576</xdr:row>
      <xdr:rowOff>378069</xdr:rowOff>
    </xdr:from>
    <xdr:ext cx="65" cy="170239"/>
    <xdr:sp macro="" textlink="">
      <xdr:nvSpPr>
        <xdr:cNvPr id="589" name="TextBox 6">
          <a:extLst>
            <a:ext uri="{FF2B5EF4-FFF2-40B4-BE49-F238E27FC236}">
              <a16:creationId xmlns:a16="http://schemas.microsoft.com/office/drawing/2014/main" id="{CDA822C1-0032-4B55-A7EE-0A94614E83F4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90" name="TextBox 4">
          <a:extLst>
            <a:ext uri="{FF2B5EF4-FFF2-40B4-BE49-F238E27FC236}">
              <a16:creationId xmlns:a16="http://schemas.microsoft.com/office/drawing/2014/main" id="{BCDEDEA1-A741-43F6-9B68-5D4A3CB37786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91" name="TextBox 5">
          <a:extLst>
            <a:ext uri="{FF2B5EF4-FFF2-40B4-BE49-F238E27FC236}">
              <a16:creationId xmlns:a16="http://schemas.microsoft.com/office/drawing/2014/main" id="{22DB464B-2D01-404A-AE22-97E1B7488BC4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92" name="TextBox 6">
          <a:extLst>
            <a:ext uri="{FF2B5EF4-FFF2-40B4-BE49-F238E27FC236}">
              <a16:creationId xmlns:a16="http://schemas.microsoft.com/office/drawing/2014/main" id="{C1CFE7E9-EC7D-4F7A-9E8A-9EECEE652173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93" name="TextBox 4">
          <a:extLst>
            <a:ext uri="{FF2B5EF4-FFF2-40B4-BE49-F238E27FC236}">
              <a16:creationId xmlns:a16="http://schemas.microsoft.com/office/drawing/2014/main" id="{37CA8981-F7EC-4F8B-A6A4-8BFAB13EF3DF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94" name="TextBox 5">
          <a:extLst>
            <a:ext uri="{FF2B5EF4-FFF2-40B4-BE49-F238E27FC236}">
              <a16:creationId xmlns:a16="http://schemas.microsoft.com/office/drawing/2014/main" id="{5254E98C-9068-436E-BAD4-629FE1E52AAB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95" name="TextBox 6">
          <a:extLst>
            <a:ext uri="{FF2B5EF4-FFF2-40B4-BE49-F238E27FC236}">
              <a16:creationId xmlns:a16="http://schemas.microsoft.com/office/drawing/2014/main" id="{73529C50-7F2A-420D-8842-C4A48AD90CEB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96" name="TextBox 4">
          <a:extLst>
            <a:ext uri="{FF2B5EF4-FFF2-40B4-BE49-F238E27FC236}">
              <a16:creationId xmlns:a16="http://schemas.microsoft.com/office/drawing/2014/main" id="{97B4D61D-F373-4A4E-9A0B-167D195EC9CF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97" name="TextBox 5">
          <a:extLst>
            <a:ext uri="{FF2B5EF4-FFF2-40B4-BE49-F238E27FC236}">
              <a16:creationId xmlns:a16="http://schemas.microsoft.com/office/drawing/2014/main" id="{21BB4A23-42C5-4F55-856C-FF484FB86651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98" name="TextBox 6">
          <a:extLst>
            <a:ext uri="{FF2B5EF4-FFF2-40B4-BE49-F238E27FC236}">
              <a16:creationId xmlns:a16="http://schemas.microsoft.com/office/drawing/2014/main" id="{580D8B45-833B-4859-A01B-8B388FA10D39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99" name="TextBox 4">
          <a:extLst>
            <a:ext uri="{FF2B5EF4-FFF2-40B4-BE49-F238E27FC236}">
              <a16:creationId xmlns:a16="http://schemas.microsoft.com/office/drawing/2014/main" id="{C718CCF9-E6F0-4FB2-90D2-AF8EF8A2EF11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00" name="TextBox 5">
          <a:extLst>
            <a:ext uri="{FF2B5EF4-FFF2-40B4-BE49-F238E27FC236}">
              <a16:creationId xmlns:a16="http://schemas.microsoft.com/office/drawing/2014/main" id="{08D3C7EB-84C9-44B4-A668-BAF92BD27E26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01" name="TextBox 6">
          <a:extLst>
            <a:ext uri="{FF2B5EF4-FFF2-40B4-BE49-F238E27FC236}">
              <a16:creationId xmlns:a16="http://schemas.microsoft.com/office/drawing/2014/main" id="{2B4A66A1-7B58-4E91-A508-31C3EFBF4BD6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02" name="TextBox 5">
          <a:extLst>
            <a:ext uri="{FF2B5EF4-FFF2-40B4-BE49-F238E27FC236}">
              <a16:creationId xmlns:a16="http://schemas.microsoft.com/office/drawing/2014/main" id="{2AFEDC16-86E8-4BFD-8399-65CC01ED7F71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03" name="TextBox 6">
          <a:extLst>
            <a:ext uri="{FF2B5EF4-FFF2-40B4-BE49-F238E27FC236}">
              <a16:creationId xmlns:a16="http://schemas.microsoft.com/office/drawing/2014/main" id="{558451F7-802E-4FBC-A64A-252BD5C3EEC5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04" name="TextBox 4">
          <a:extLst>
            <a:ext uri="{FF2B5EF4-FFF2-40B4-BE49-F238E27FC236}">
              <a16:creationId xmlns:a16="http://schemas.microsoft.com/office/drawing/2014/main" id="{8FC3320C-D42D-4174-8E55-7804C0E53B19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05" name="TextBox 5">
          <a:extLst>
            <a:ext uri="{FF2B5EF4-FFF2-40B4-BE49-F238E27FC236}">
              <a16:creationId xmlns:a16="http://schemas.microsoft.com/office/drawing/2014/main" id="{8D3E6837-7663-4329-82FF-A70FE93593E4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06" name="TextBox 6">
          <a:extLst>
            <a:ext uri="{FF2B5EF4-FFF2-40B4-BE49-F238E27FC236}">
              <a16:creationId xmlns:a16="http://schemas.microsoft.com/office/drawing/2014/main" id="{BEAAEB1F-3BE7-421F-9E90-9FF78F7A55E4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07" name="TextBox 4">
          <a:extLst>
            <a:ext uri="{FF2B5EF4-FFF2-40B4-BE49-F238E27FC236}">
              <a16:creationId xmlns:a16="http://schemas.microsoft.com/office/drawing/2014/main" id="{4B00E82B-C2C4-4699-8953-C72BB73D602B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08" name="TextBox 4">
          <a:extLst>
            <a:ext uri="{FF2B5EF4-FFF2-40B4-BE49-F238E27FC236}">
              <a16:creationId xmlns:a16="http://schemas.microsoft.com/office/drawing/2014/main" id="{149984E0-3974-4330-8DE9-6A17638B2E31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09" name="TextBox 5">
          <a:extLst>
            <a:ext uri="{FF2B5EF4-FFF2-40B4-BE49-F238E27FC236}">
              <a16:creationId xmlns:a16="http://schemas.microsoft.com/office/drawing/2014/main" id="{DF535C6D-3FBA-4401-AAB3-C24C19FD569D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10" name="TextBox 6">
          <a:extLst>
            <a:ext uri="{FF2B5EF4-FFF2-40B4-BE49-F238E27FC236}">
              <a16:creationId xmlns:a16="http://schemas.microsoft.com/office/drawing/2014/main" id="{F7BE56B2-60BE-44E7-AC78-77EC8A7054E8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11" name="TextBox 5">
          <a:extLst>
            <a:ext uri="{FF2B5EF4-FFF2-40B4-BE49-F238E27FC236}">
              <a16:creationId xmlns:a16="http://schemas.microsoft.com/office/drawing/2014/main" id="{B88C2D24-689E-4CAB-98D9-EB1DD9045B6F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12" name="TextBox 6">
          <a:extLst>
            <a:ext uri="{FF2B5EF4-FFF2-40B4-BE49-F238E27FC236}">
              <a16:creationId xmlns:a16="http://schemas.microsoft.com/office/drawing/2014/main" id="{29D000F6-2E58-4B58-B3EA-820E194C6F8B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13" name="TextBox 4">
          <a:extLst>
            <a:ext uri="{FF2B5EF4-FFF2-40B4-BE49-F238E27FC236}">
              <a16:creationId xmlns:a16="http://schemas.microsoft.com/office/drawing/2014/main" id="{B781D9DE-B765-4D0D-AEF8-47F1370C52B2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14" name="TextBox 5">
          <a:extLst>
            <a:ext uri="{FF2B5EF4-FFF2-40B4-BE49-F238E27FC236}">
              <a16:creationId xmlns:a16="http://schemas.microsoft.com/office/drawing/2014/main" id="{305226F8-7ED9-4127-8A2F-E87904C59E56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15" name="TextBox 6">
          <a:extLst>
            <a:ext uri="{FF2B5EF4-FFF2-40B4-BE49-F238E27FC236}">
              <a16:creationId xmlns:a16="http://schemas.microsoft.com/office/drawing/2014/main" id="{72D9D82D-9527-4719-A2D3-3DE67522EA42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16" name="TextBox 4">
          <a:extLst>
            <a:ext uri="{FF2B5EF4-FFF2-40B4-BE49-F238E27FC236}">
              <a16:creationId xmlns:a16="http://schemas.microsoft.com/office/drawing/2014/main" id="{EA8EE7C5-E8E1-4091-AD80-C5A578F9B01D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17" name="TextBox 5">
          <a:extLst>
            <a:ext uri="{FF2B5EF4-FFF2-40B4-BE49-F238E27FC236}">
              <a16:creationId xmlns:a16="http://schemas.microsoft.com/office/drawing/2014/main" id="{3908FF3D-DDE3-4632-8008-FF8776841BD0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18" name="TextBox 6">
          <a:extLst>
            <a:ext uri="{FF2B5EF4-FFF2-40B4-BE49-F238E27FC236}">
              <a16:creationId xmlns:a16="http://schemas.microsoft.com/office/drawing/2014/main" id="{5CEE7B06-BD73-409E-9DFF-61C6B75853BD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19" name="TextBox 4">
          <a:extLst>
            <a:ext uri="{FF2B5EF4-FFF2-40B4-BE49-F238E27FC236}">
              <a16:creationId xmlns:a16="http://schemas.microsoft.com/office/drawing/2014/main" id="{01A8E5ED-32BB-409D-879D-C4D0F1EC5409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20" name="TextBox 5">
          <a:extLst>
            <a:ext uri="{FF2B5EF4-FFF2-40B4-BE49-F238E27FC236}">
              <a16:creationId xmlns:a16="http://schemas.microsoft.com/office/drawing/2014/main" id="{FC417874-4A4E-4E79-9CD8-91C34E62F58A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21" name="TextBox 6">
          <a:extLst>
            <a:ext uri="{FF2B5EF4-FFF2-40B4-BE49-F238E27FC236}">
              <a16:creationId xmlns:a16="http://schemas.microsoft.com/office/drawing/2014/main" id="{19DF3B8D-FB1B-4D47-B890-247F39627376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22" name="TextBox 5">
          <a:extLst>
            <a:ext uri="{FF2B5EF4-FFF2-40B4-BE49-F238E27FC236}">
              <a16:creationId xmlns:a16="http://schemas.microsoft.com/office/drawing/2014/main" id="{5C230CC5-BCC5-48D9-AC5E-64C1CD274A89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23" name="TextBox 6">
          <a:extLst>
            <a:ext uri="{FF2B5EF4-FFF2-40B4-BE49-F238E27FC236}">
              <a16:creationId xmlns:a16="http://schemas.microsoft.com/office/drawing/2014/main" id="{670CC3F4-636D-4879-AE34-A1D99BC7CCBB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24" name="TextBox 4">
          <a:extLst>
            <a:ext uri="{FF2B5EF4-FFF2-40B4-BE49-F238E27FC236}">
              <a16:creationId xmlns:a16="http://schemas.microsoft.com/office/drawing/2014/main" id="{808C6188-FC3E-4627-BE6F-7A9F9560625D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25" name="TextBox 5">
          <a:extLst>
            <a:ext uri="{FF2B5EF4-FFF2-40B4-BE49-F238E27FC236}">
              <a16:creationId xmlns:a16="http://schemas.microsoft.com/office/drawing/2014/main" id="{3C847F93-023F-4C4E-8750-2D71083548FD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26" name="TextBox 6">
          <a:extLst>
            <a:ext uri="{FF2B5EF4-FFF2-40B4-BE49-F238E27FC236}">
              <a16:creationId xmlns:a16="http://schemas.microsoft.com/office/drawing/2014/main" id="{FAE0FD8F-F24B-4A78-81A4-366DB851946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27" name="TextBox 4">
          <a:extLst>
            <a:ext uri="{FF2B5EF4-FFF2-40B4-BE49-F238E27FC236}">
              <a16:creationId xmlns:a16="http://schemas.microsoft.com/office/drawing/2014/main" id="{8018CD2C-7582-4F10-B436-87338D608BD5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28" name="TextBox 5">
          <a:extLst>
            <a:ext uri="{FF2B5EF4-FFF2-40B4-BE49-F238E27FC236}">
              <a16:creationId xmlns:a16="http://schemas.microsoft.com/office/drawing/2014/main" id="{CADBF09F-2558-4DC4-9E44-7A19EB90A7B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29" name="TextBox 6">
          <a:extLst>
            <a:ext uri="{FF2B5EF4-FFF2-40B4-BE49-F238E27FC236}">
              <a16:creationId xmlns:a16="http://schemas.microsoft.com/office/drawing/2014/main" id="{7239DD7A-89C2-4163-8088-CC4922D53CF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30" name="TextBox 4">
          <a:extLst>
            <a:ext uri="{FF2B5EF4-FFF2-40B4-BE49-F238E27FC236}">
              <a16:creationId xmlns:a16="http://schemas.microsoft.com/office/drawing/2014/main" id="{44CC6FD1-D492-4A31-9CAD-BD633F1F4B5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31" name="TextBox 5">
          <a:extLst>
            <a:ext uri="{FF2B5EF4-FFF2-40B4-BE49-F238E27FC236}">
              <a16:creationId xmlns:a16="http://schemas.microsoft.com/office/drawing/2014/main" id="{A82467B3-4EEF-4B11-9D59-DBE036F6A2DC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32" name="TextBox 6">
          <a:extLst>
            <a:ext uri="{FF2B5EF4-FFF2-40B4-BE49-F238E27FC236}">
              <a16:creationId xmlns:a16="http://schemas.microsoft.com/office/drawing/2014/main" id="{550E56BF-962C-42E8-8DEA-C6814BA962F3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33" name="TextBox 4">
          <a:extLst>
            <a:ext uri="{FF2B5EF4-FFF2-40B4-BE49-F238E27FC236}">
              <a16:creationId xmlns:a16="http://schemas.microsoft.com/office/drawing/2014/main" id="{8D786F8E-883C-42FB-A60B-8CE04C0DB532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34" name="TextBox 5">
          <a:extLst>
            <a:ext uri="{FF2B5EF4-FFF2-40B4-BE49-F238E27FC236}">
              <a16:creationId xmlns:a16="http://schemas.microsoft.com/office/drawing/2014/main" id="{262080F0-75F5-4360-8F23-13D72C0801F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35" name="TextBox 6">
          <a:extLst>
            <a:ext uri="{FF2B5EF4-FFF2-40B4-BE49-F238E27FC236}">
              <a16:creationId xmlns:a16="http://schemas.microsoft.com/office/drawing/2014/main" id="{BC986671-8A92-4F73-88BF-4E432D1E018F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36" name="TextBox 5">
          <a:extLst>
            <a:ext uri="{FF2B5EF4-FFF2-40B4-BE49-F238E27FC236}">
              <a16:creationId xmlns:a16="http://schemas.microsoft.com/office/drawing/2014/main" id="{5554E40F-D085-4269-9543-B27D74D38217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37" name="TextBox 6">
          <a:extLst>
            <a:ext uri="{FF2B5EF4-FFF2-40B4-BE49-F238E27FC236}">
              <a16:creationId xmlns:a16="http://schemas.microsoft.com/office/drawing/2014/main" id="{245B6EC5-24D0-4481-90F4-87FC585DFAC3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582</xdr:row>
      <xdr:rowOff>378069</xdr:rowOff>
    </xdr:from>
    <xdr:ext cx="65" cy="170239"/>
    <xdr:sp macro="" textlink="">
      <xdr:nvSpPr>
        <xdr:cNvPr id="638" name="TextBox 4">
          <a:extLst>
            <a:ext uri="{FF2B5EF4-FFF2-40B4-BE49-F238E27FC236}">
              <a16:creationId xmlns:a16="http://schemas.microsoft.com/office/drawing/2014/main" id="{10E75521-9A0A-4629-9637-5B0665FADE05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582</xdr:row>
      <xdr:rowOff>378069</xdr:rowOff>
    </xdr:from>
    <xdr:ext cx="65" cy="170239"/>
    <xdr:sp macro="" textlink="">
      <xdr:nvSpPr>
        <xdr:cNvPr id="639" name="TextBox 5">
          <a:extLst>
            <a:ext uri="{FF2B5EF4-FFF2-40B4-BE49-F238E27FC236}">
              <a16:creationId xmlns:a16="http://schemas.microsoft.com/office/drawing/2014/main" id="{27AE792A-78DF-4F75-BD68-887B0C043B4D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582</xdr:row>
      <xdr:rowOff>378069</xdr:rowOff>
    </xdr:from>
    <xdr:ext cx="65" cy="170239"/>
    <xdr:sp macro="" textlink="">
      <xdr:nvSpPr>
        <xdr:cNvPr id="640" name="TextBox 6">
          <a:extLst>
            <a:ext uri="{FF2B5EF4-FFF2-40B4-BE49-F238E27FC236}">
              <a16:creationId xmlns:a16="http://schemas.microsoft.com/office/drawing/2014/main" id="{82DC41D7-CB62-4281-A7DE-1CBF60D4D287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582</xdr:row>
      <xdr:rowOff>378069</xdr:rowOff>
    </xdr:from>
    <xdr:ext cx="65" cy="170239"/>
    <xdr:sp macro="" textlink="">
      <xdr:nvSpPr>
        <xdr:cNvPr id="641" name="TextBox 4">
          <a:extLst>
            <a:ext uri="{FF2B5EF4-FFF2-40B4-BE49-F238E27FC236}">
              <a16:creationId xmlns:a16="http://schemas.microsoft.com/office/drawing/2014/main" id="{D58FEAC4-F1BC-4CCD-A2F1-2E546DBD1290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42" name="TextBox 4">
          <a:extLst>
            <a:ext uri="{FF2B5EF4-FFF2-40B4-BE49-F238E27FC236}">
              <a16:creationId xmlns:a16="http://schemas.microsoft.com/office/drawing/2014/main" id="{182C2BD3-F3D8-4834-A7AE-E0791442E03C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582</xdr:row>
      <xdr:rowOff>378069</xdr:rowOff>
    </xdr:from>
    <xdr:ext cx="65" cy="170239"/>
    <xdr:sp macro="" textlink="">
      <xdr:nvSpPr>
        <xdr:cNvPr id="643" name="TextBox 5">
          <a:extLst>
            <a:ext uri="{FF2B5EF4-FFF2-40B4-BE49-F238E27FC236}">
              <a16:creationId xmlns:a16="http://schemas.microsoft.com/office/drawing/2014/main" id="{B367928C-54DE-4676-8D9C-479299B41307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582</xdr:row>
      <xdr:rowOff>378069</xdr:rowOff>
    </xdr:from>
    <xdr:ext cx="65" cy="170239"/>
    <xdr:sp macro="" textlink="">
      <xdr:nvSpPr>
        <xdr:cNvPr id="644" name="TextBox 6">
          <a:extLst>
            <a:ext uri="{FF2B5EF4-FFF2-40B4-BE49-F238E27FC236}">
              <a16:creationId xmlns:a16="http://schemas.microsoft.com/office/drawing/2014/main" id="{A7677C0D-BB75-473E-8EE5-649337D2AB54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45" name="TextBox 5">
          <a:extLst>
            <a:ext uri="{FF2B5EF4-FFF2-40B4-BE49-F238E27FC236}">
              <a16:creationId xmlns:a16="http://schemas.microsoft.com/office/drawing/2014/main" id="{FD22CF4C-EB21-4A31-8FEB-294B55DEC4B4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46" name="TextBox 6">
          <a:extLst>
            <a:ext uri="{FF2B5EF4-FFF2-40B4-BE49-F238E27FC236}">
              <a16:creationId xmlns:a16="http://schemas.microsoft.com/office/drawing/2014/main" id="{7F1E5BAC-D1C1-445D-AEB9-BE41D2E104E4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47" name="TextBox 4">
          <a:extLst>
            <a:ext uri="{FF2B5EF4-FFF2-40B4-BE49-F238E27FC236}">
              <a16:creationId xmlns:a16="http://schemas.microsoft.com/office/drawing/2014/main" id="{39A47A65-BEDD-4317-B50B-F889FF28F81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48" name="TextBox 5">
          <a:extLst>
            <a:ext uri="{FF2B5EF4-FFF2-40B4-BE49-F238E27FC236}">
              <a16:creationId xmlns:a16="http://schemas.microsoft.com/office/drawing/2014/main" id="{E55138A2-5E91-49C4-A2B2-01FBA8ACAC64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49" name="TextBox 6">
          <a:extLst>
            <a:ext uri="{FF2B5EF4-FFF2-40B4-BE49-F238E27FC236}">
              <a16:creationId xmlns:a16="http://schemas.microsoft.com/office/drawing/2014/main" id="{7A492F15-8D24-43D1-865C-6B16316D197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582</xdr:row>
      <xdr:rowOff>378069</xdr:rowOff>
    </xdr:from>
    <xdr:ext cx="65" cy="170239"/>
    <xdr:sp macro="" textlink="">
      <xdr:nvSpPr>
        <xdr:cNvPr id="650" name="TextBox 4">
          <a:extLst>
            <a:ext uri="{FF2B5EF4-FFF2-40B4-BE49-F238E27FC236}">
              <a16:creationId xmlns:a16="http://schemas.microsoft.com/office/drawing/2014/main" id="{A3902543-C15A-4ECD-A94E-DA6D75C8218C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582</xdr:row>
      <xdr:rowOff>378069</xdr:rowOff>
    </xdr:from>
    <xdr:ext cx="65" cy="170239"/>
    <xdr:sp macro="" textlink="">
      <xdr:nvSpPr>
        <xdr:cNvPr id="651" name="TextBox 5">
          <a:extLst>
            <a:ext uri="{FF2B5EF4-FFF2-40B4-BE49-F238E27FC236}">
              <a16:creationId xmlns:a16="http://schemas.microsoft.com/office/drawing/2014/main" id="{DA65498C-CDAA-44E2-92AF-C1FDD258F532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582</xdr:row>
      <xdr:rowOff>378069</xdr:rowOff>
    </xdr:from>
    <xdr:ext cx="65" cy="170239"/>
    <xdr:sp macro="" textlink="">
      <xdr:nvSpPr>
        <xdr:cNvPr id="652" name="TextBox 6">
          <a:extLst>
            <a:ext uri="{FF2B5EF4-FFF2-40B4-BE49-F238E27FC236}">
              <a16:creationId xmlns:a16="http://schemas.microsoft.com/office/drawing/2014/main" id="{6722F698-ABF0-41FE-ADC2-801420FFE53D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582</xdr:row>
      <xdr:rowOff>378069</xdr:rowOff>
    </xdr:from>
    <xdr:ext cx="65" cy="170239"/>
    <xdr:sp macro="" textlink="">
      <xdr:nvSpPr>
        <xdr:cNvPr id="653" name="TextBox 4">
          <a:extLst>
            <a:ext uri="{FF2B5EF4-FFF2-40B4-BE49-F238E27FC236}">
              <a16:creationId xmlns:a16="http://schemas.microsoft.com/office/drawing/2014/main" id="{BCBE3430-0885-47D5-AC79-1804AF314560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582</xdr:row>
      <xdr:rowOff>378069</xdr:rowOff>
    </xdr:from>
    <xdr:ext cx="65" cy="170239"/>
    <xdr:sp macro="" textlink="">
      <xdr:nvSpPr>
        <xdr:cNvPr id="654" name="TextBox 5">
          <a:extLst>
            <a:ext uri="{FF2B5EF4-FFF2-40B4-BE49-F238E27FC236}">
              <a16:creationId xmlns:a16="http://schemas.microsoft.com/office/drawing/2014/main" id="{6F84754F-98BC-410C-9F6C-B5D8AFBE6CBD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582</xdr:row>
      <xdr:rowOff>378069</xdr:rowOff>
    </xdr:from>
    <xdr:ext cx="65" cy="170239"/>
    <xdr:sp macro="" textlink="">
      <xdr:nvSpPr>
        <xdr:cNvPr id="655" name="TextBox 6">
          <a:extLst>
            <a:ext uri="{FF2B5EF4-FFF2-40B4-BE49-F238E27FC236}">
              <a16:creationId xmlns:a16="http://schemas.microsoft.com/office/drawing/2014/main" id="{3A91CDAD-D41A-4A26-8D8D-FE5DD327FEBC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582</xdr:row>
      <xdr:rowOff>378069</xdr:rowOff>
    </xdr:from>
    <xdr:ext cx="65" cy="170239"/>
    <xdr:sp macro="" textlink="">
      <xdr:nvSpPr>
        <xdr:cNvPr id="656" name="TextBox 5">
          <a:extLst>
            <a:ext uri="{FF2B5EF4-FFF2-40B4-BE49-F238E27FC236}">
              <a16:creationId xmlns:a16="http://schemas.microsoft.com/office/drawing/2014/main" id="{4FA2124F-06A6-4955-B2B3-0AE60D9F9BF0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582</xdr:row>
      <xdr:rowOff>378069</xdr:rowOff>
    </xdr:from>
    <xdr:ext cx="65" cy="170239"/>
    <xdr:sp macro="" textlink="">
      <xdr:nvSpPr>
        <xdr:cNvPr id="657" name="TextBox 6">
          <a:extLst>
            <a:ext uri="{FF2B5EF4-FFF2-40B4-BE49-F238E27FC236}">
              <a16:creationId xmlns:a16="http://schemas.microsoft.com/office/drawing/2014/main" id="{6CD796F3-D729-42CF-B834-32E1E16AF1B3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58" name="TextBox 4">
          <a:extLst>
            <a:ext uri="{FF2B5EF4-FFF2-40B4-BE49-F238E27FC236}">
              <a16:creationId xmlns:a16="http://schemas.microsoft.com/office/drawing/2014/main" id="{E8B5BEA6-D311-4E9F-9B55-452EE483BEB3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59" name="TextBox 5">
          <a:extLst>
            <a:ext uri="{FF2B5EF4-FFF2-40B4-BE49-F238E27FC236}">
              <a16:creationId xmlns:a16="http://schemas.microsoft.com/office/drawing/2014/main" id="{47488624-ED9E-4BB5-8DDE-94D7B78D93E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60" name="TextBox 6">
          <a:extLst>
            <a:ext uri="{FF2B5EF4-FFF2-40B4-BE49-F238E27FC236}">
              <a16:creationId xmlns:a16="http://schemas.microsoft.com/office/drawing/2014/main" id="{0546FF59-CAA3-40B0-9C10-31AF21A56F14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61" name="TextBox 4">
          <a:extLst>
            <a:ext uri="{FF2B5EF4-FFF2-40B4-BE49-F238E27FC236}">
              <a16:creationId xmlns:a16="http://schemas.microsoft.com/office/drawing/2014/main" id="{C37A47EF-2B17-4B29-95BF-D15E8CAD4D8B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62" name="TextBox 5">
          <a:extLst>
            <a:ext uri="{FF2B5EF4-FFF2-40B4-BE49-F238E27FC236}">
              <a16:creationId xmlns:a16="http://schemas.microsoft.com/office/drawing/2014/main" id="{813EC78F-2596-4A23-AF2C-A6936BC30E6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63" name="TextBox 6">
          <a:extLst>
            <a:ext uri="{FF2B5EF4-FFF2-40B4-BE49-F238E27FC236}">
              <a16:creationId xmlns:a16="http://schemas.microsoft.com/office/drawing/2014/main" id="{CF5F2EC4-ABF7-4CDE-A2F9-94610ACE2C93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64" name="TextBox 4">
          <a:extLst>
            <a:ext uri="{FF2B5EF4-FFF2-40B4-BE49-F238E27FC236}">
              <a16:creationId xmlns:a16="http://schemas.microsoft.com/office/drawing/2014/main" id="{4255E59F-2F7C-4295-B84B-0B7935C6713F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65" name="TextBox 5">
          <a:extLst>
            <a:ext uri="{FF2B5EF4-FFF2-40B4-BE49-F238E27FC236}">
              <a16:creationId xmlns:a16="http://schemas.microsoft.com/office/drawing/2014/main" id="{66B480C3-003E-43E7-B8DF-72220657FF6F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66" name="TextBox 6">
          <a:extLst>
            <a:ext uri="{FF2B5EF4-FFF2-40B4-BE49-F238E27FC236}">
              <a16:creationId xmlns:a16="http://schemas.microsoft.com/office/drawing/2014/main" id="{142B1896-6E74-4577-A769-9CE7749C1832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67" name="TextBox 4">
          <a:extLst>
            <a:ext uri="{FF2B5EF4-FFF2-40B4-BE49-F238E27FC236}">
              <a16:creationId xmlns:a16="http://schemas.microsoft.com/office/drawing/2014/main" id="{4C6AC15B-7DB8-499B-8E9E-EB447AF1B3DD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68" name="TextBox 5">
          <a:extLst>
            <a:ext uri="{FF2B5EF4-FFF2-40B4-BE49-F238E27FC236}">
              <a16:creationId xmlns:a16="http://schemas.microsoft.com/office/drawing/2014/main" id="{56D3F33E-0401-49AD-92E5-E80F56CA44A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69" name="TextBox 6">
          <a:extLst>
            <a:ext uri="{FF2B5EF4-FFF2-40B4-BE49-F238E27FC236}">
              <a16:creationId xmlns:a16="http://schemas.microsoft.com/office/drawing/2014/main" id="{DA488CC5-0BB2-4E58-A33A-16CD49085495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70" name="TextBox 5">
          <a:extLst>
            <a:ext uri="{FF2B5EF4-FFF2-40B4-BE49-F238E27FC236}">
              <a16:creationId xmlns:a16="http://schemas.microsoft.com/office/drawing/2014/main" id="{62EF3858-E368-4B14-89E9-369CEF60A47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71" name="TextBox 6">
          <a:extLst>
            <a:ext uri="{FF2B5EF4-FFF2-40B4-BE49-F238E27FC236}">
              <a16:creationId xmlns:a16="http://schemas.microsoft.com/office/drawing/2014/main" id="{99CCA9CC-C8E3-41BF-A203-FDA5016197AD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72" name="TextBox 4">
          <a:extLst>
            <a:ext uri="{FF2B5EF4-FFF2-40B4-BE49-F238E27FC236}">
              <a16:creationId xmlns:a16="http://schemas.microsoft.com/office/drawing/2014/main" id="{5D3E6D91-606C-484B-8DF1-4E105B34B658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73" name="TextBox 5">
          <a:extLst>
            <a:ext uri="{FF2B5EF4-FFF2-40B4-BE49-F238E27FC236}">
              <a16:creationId xmlns:a16="http://schemas.microsoft.com/office/drawing/2014/main" id="{9188C5D7-807A-4087-8194-E32DE325A6D3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74" name="TextBox 6">
          <a:extLst>
            <a:ext uri="{FF2B5EF4-FFF2-40B4-BE49-F238E27FC236}">
              <a16:creationId xmlns:a16="http://schemas.microsoft.com/office/drawing/2014/main" id="{E044352B-253B-4898-9CA1-ADEEB661F4D9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75" name="TextBox 4">
          <a:extLst>
            <a:ext uri="{FF2B5EF4-FFF2-40B4-BE49-F238E27FC236}">
              <a16:creationId xmlns:a16="http://schemas.microsoft.com/office/drawing/2014/main" id="{C1BC3867-D8BF-4BD9-B1FE-1E34F7E12F22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676" name="TextBox 4">
          <a:extLst>
            <a:ext uri="{FF2B5EF4-FFF2-40B4-BE49-F238E27FC236}">
              <a16:creationId xmlns:a16="http://schemas.microsoft.com/office/drawing/2014/main" id="{1B37B3A7-9DDB-477C-A1FD-59D3DD6E0E59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77" name="TextBox 5">
          <a:extLst>
            <a:ext uri="{FF2B5EF4-FFF2-40B4-BE49-F238E27FC236}">
              <a16:creationId xmlns:a16="http://schemas.microsoft.com/office/drawing/2014/main" id="{78F6BB07-809A-4D90-88A0-3DFDD89CA75B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78" name="TextBox 6">
          <a:extLst>
            <a:ext uri="{FF2B5EF4-FFF2-40B4-BE49-F238E27FC236}">
              <a16:creationId xmlns:a16="http://schemas.microsoft.com/office/drawing/2014/main" id="{24E39D31-912E-4CD3-B0F0-9554B9820EF0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679" name="TextBox 5">
          <a:extLst>
            <a:ext uri="{FF2B5EF4-FFF2-40B4-BE49-F238E27FC236}">
              <a16:creationId xmlns:a16="http://schemas.microsoft.com/office/drawing/2014/main" id="{47F8776D-8B13-49F5-B77F-08352693F223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680" name="TextBox 6">
          <a:extLst>
            <a:ext uri="{FF2B5EF4-FFF2-40B4-BE49-F238E27FC236}">
              <a16:creationId xmlns:a16="http://schemas.microsoft.com/office/drawing/2014/main" id="{99E24859-B3C0-441D-B8A9-7651327EF19C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681" name="TextBox 4">
          <a:extLst>
            <a:ext uri="{FF2B5EF4-FFF2-40B4-BE49-F238E27FC236}">
              <a16:creationId xmlns:a16="http://schemas.microsoft.com/office/drawing/2014/main" id="{AB5F8B10-5D4D-4F62-BB2D-ADB4D44E8836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682" name="TextBox 5">
          <a:extLst>
            <a:ext uri="{FF2B5EF4-FFF2-40B4-BE49-F238E27FC236}">
              <a16:creationId xmlns:a16="http://schemas.microsoft.com/office/drawing/2014/main" id="{437F1334-287C-449B-B624-028D2DD3670C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683" name="TextBox 6">
          <a:extLst>
            <a:ext uri="{FF2B5EF4-FFF2-40B4-BE49-F238E27FC236}">
              <a16:creationId xmlns:a16="http://schemas.microsoft.com/office/drawing/2014/main" id="{D4729411-9A39-43C4-84E6-6B588D224B09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84" name="TextBox 4">
          <a:extLst>
            <a:ext uri="{FF2B5EF4-FFF2-40B4-BE49-F238E27FC236}">
              <a16:creationId xmlns:a16="http://schemas.microsoft.com/office/drawing/2014/main" id="{29BED862-DDDB-4F2E-B29E-96F1374C46A0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85" name="TextBox 5">
          <a:extLst>
            <a:ext uri="{FF2B5EF4-FFF2-40B4-BE49-F238E27FC236}">
              <a16:creationId xmlns:a16="http://schemas.microsoft.com/office/drawing/2014/main" id="{B5E7A064-BED5-459F-B483-F4AB7BC6091E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86" name="TextBox 6">
          <a:extLst>
            <a:ext uri="{FF2B5EF4-FFF2-40B4-BE49-F238E27FC236}">
              <a16:creationId xmlns:a16="http://schemas.microsoft.com/office/drawing/2014/main" id="{86CA8F26-79EF-4D31-B151-634D9E933E64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87" name="TextBox 4">
          <a:extLst>
            <a:ext uri="{FF2B5EF4-FFF2-40B4-BE49-F238E27FC236}">
              <a16:creationId xmlns:a16="http://schemas.microsoft.com/office/drawing/2014/main" id="{0E6302D0-1861-4A14-B835-D605C2182F16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88" name="TextBox 5">
          <a:extLst>
            <a:ext uri="{FF2B5EF4-FFF2-40B4-BE49-F238E27FC236}">
              <a16:creationId xmlns:a16="http://schemas.microsoft.com/office/drawing/2014/main" id="{0FC5C75B-212F-480A-9E1F-23E9EB598A59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89" name="TextBox 6">
          <a:extLst>
            <a:ext uri="{FF2B5EF4-FFF2-40B4-BE49-F238E27FC236}">
              <a16:creationId xmlns:a16="http://schemas.microsoft.com/office/drawing/2014/main" id="{3CA413ED-F1E8-482F-B570-17F39F4CD67A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90" name="TextBox 5">
          <a:extLst>
            <a:ext uri="{FF2B5EF4-FFF2-40B4-BE49-F238E27FC236}">
              <a16:creationId xmlns:a16="http://schemas.microsoft.com/office/drawing/2014/main" id="{446F1B16-1ACF-4EFE-BBA3-B44BB6A86033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91" name="TextBox 6">
          <a:extLst>
            <a:ext uri="{FF2B5EF4-FFF2-40B4-BE49-F238E27FC236}">
              <a16:creationId xmlns:a16="http://schemas.microsoft.com/office/drawing/2014/main" id="{54BE513F-2C3C-421C-9677-BDCD044AD155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692" name="TextBox 4">
          <a:extLst>
            <a:ext uri="{FF2B5EF4-FFF2-40B4-BE49-F238E27FC236}">
              <a16:creationId xmlns:a16="http://schemas.microsoft.com/office/drawing/2014/main" id="{EC6F9DDE-3CA1-4218-B029-941E05DDB414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693" name="TextBox 5">
          <a:extLst>
            <a:ext uri="{FF2B5EF4-FFF2-40B4-BE49-F238E27FC236}">
              <a16:creationId xmlns:a16="http://schemas.microsoft.com/office/drawing/2014/main" id="{1FA6F727-C3FD-4477-9286-9C92044670CC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694" name="TextBox 6">
          <a:extLst>
            <a:ext uri="{FF2B5EF4-FFF2-40B4-BE49-F238E27FC236}">
              <a16:creationId xmlns:a16="http://schemas.microsoft.com/office/drawing/2014/main" id="{8DBD9F4E-1937-449A-AE29-D00D2D463A72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695" name="TextBox 4">
          <a:extLst>
            <a:ext uri="{FF2B5EF4-FFF2-40B4-BE49-F238E27FC236}">
              <a16:creationId xmlns:a16="http://schemas.microsoft.com/office/drawing/2014/main" id="{B8C17133-EFB4-40F9-8F47-E2C855C747D3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696" name="TextBox 5">
          <a:extLst>
            <a:ext uri="{FF2B5EF4-FFF2-40B4-BE49-F238E27FC236}">
              <a16:creationId xmlns:a16="http://schemas.microsoft.com/office/drawing/2014/main" id="{F3241C64-235F-481F-BB95-C435F6494FC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697" name="TextBox 6">
          <a:extLst>
            <a:ext uri="{FF2B5EF4-FFF2-40B4-BE49-F238E27FC236}">
              <a16:creationId xmlns:a16="http://schemas.microsoft.com/office/drawing/2014/main" id="{28AA37CB-D8DE-4D48-83AA-EB10CD5D9C76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698" name="TextBox 4">
          <a:extLst>
            <a:ext uri="{FF2B5EF4-FFF2-40B4-BE49-F238E27FC236}">
              <a16:creationId xmlns:a16="http://schemas.microsoft.com/office/drawing/2014/main" id="{EA09E2D2-6B70-4FA2-A0ED-3714CDCEF83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699" name="TextBox 5">
          <a:extLst>
            <a:ext uri="{FF2B5EF4-FFF2-40B4-BE49-F238E27FC236}">
              <a16:creationId xmlns:a16="http://schemas.microsoft.com/office/drawing/2014/main" id="{4E17F621-EB0A-442A-ACDC-C55F387B9F0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00" name="TextBox 6">
          <a:extLst>
            <a:ext uri="{FF2B5EF4-FFF2-40B4-BE49-F238E27FC236}">
              <a16:creationId xmlns:a16="http://schemas.microsoft.com/office/drawing/2014/main" id="{6C63098A-65A2-4898-9CC4-C44FA01109E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01" name="TextBox 4">
          <a:extLst>
            <a:ext uri="{FF2B5EF4-FFF2-40B4-BE49-F238E27FC236}">
              <a16:creationId xmlns:a16="http://schemas.microsoft.com/office/drawing/2014/main" id="{A5E0184C-0CDF-4505-B668-81AE09C5FE12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02" name="TextBox 5">
          <a:extLst>
            <a:ext uri="{FF2B5EF4-FFF2-40B4-BE49-F238E27FC236}">
              <a16:creationId xmlns:a16="http://schemas.microsoft.com/office/drawing/2014/main" id="{0498E60F-A2CF-4422-8255-86C9CA22060F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03" name="TextBox 6">
          <a:extLst>
            <a:ext uri="{FF2B5EF4-FFF2-40B4-BE49-F238E27FC236}">
              <a16:creationId xmlns:a16="http://schemas.microsoft.com/office/drawing/2014/main" id="{0F846EE0-9227-4315-B89C-48FF330EE007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04" name="TextBox 5">
          <a:extLst>
            <a:ext uri="{FF2B5EF4-FFF2-40B4-BE49-F238E27FC236}">
              <a16:creationId xmlns:a16="http://schemas.microsoft.com/office/drawing/2014/main" id="{0C075F21-58B2-4110-9381-3773CA7CFBD3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05" name="TextBox 6">
          <a:extLst>
            <a:ext uri="{FF2B5EF4-FFF2-40B4-BE49-F238E27FC236}">
              <a16:creationId xmlns:a16="http://schemas.microsoft.com/office/drawing/2014/main" id="{58336E8C-2C0C-4791-81A3-B1A63C4E4377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06" name="TextBox 4">
          <a:extLst>
            <a:ext uri="{FF2B5EF4-FFF2-40B4-BE49-F238E27FC236}">
              <a16:creationId xmlns:a16="http://schemas.microsoft.com/office/drawing/2014/main" id="{82EE1300-8327-4178-ACEE-5FC11761F266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07" name="TextBox 5">
          <a:extLst>
            <a:ext uri="{FF2B5EF4-FFF2-40B4-BE49-F238E27FC236}">
              <a16:creationId xmlns:a16="http://schemas.microsoft.com/office/drawing/2014/main" id="{F8D48157-877D-42A1-99A3-FCBECC808858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08" name="TextBox 6">
          <a:extLst>
            <a:ext uri="{FF2B5EF4-FFF2-40B4-BE49-F238E27FC236}">
              <a16:creationId xmlns:a16="http://schemas.microsoft.com/office/drawing/2014/main" id="{AA3A2FFF-5234-44C9-9F1D-89B40BC7DDCE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09" name="TextBox 4">
          <a:extLst>
            <a:ext uri="{FF2B5EF4-FFF2-40B4-BE49-F238E27FC236}">
              <a16:creationId xmlns:a16="http://schemas.microsoft.com/office/drawing/2014/main" id="{5C28D7D8-723F-41EA-B167-0658E84C40CC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10" name="TextBox 4">
          <a:extLst>
            <a:ext uri="{FF2B5EF4-FFF2-40B4-BE49-F238E27FC236}">
              <a16:creationId xmlns:a16="http://schemas.microsoft.com/office/drawing/2014/main" id="{A60B679A-57E7-44F4-89FD-87A4D6A4063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11" name="TextBox 5">
          <a:extLst>
            <a:ext uri="{FF2B5EF4-FFF2-40B4-BE49-F238E27FC236}">
              <a16:creationId xmlns:a16="http://schemas.microsoft.com/office/drawing/2014/main" id="{BC889B84-5008-49B8-8C76-0C725ACF4EB6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12" name="TextBox 6">
          <a:extLst>
            <a:ext uri="{FF2B5EF4-FFF2-40B4-BE49-F238E27FC236}">
              <a16:creationId xmlns:a16="http://schemas.microsoft.com/office/drawing/2014/main" id="{1303A48B-3703-4D0A-9FA6-DC06175286C0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13" name="TextBox 5">
          <a:extLst>
            <a:ext uri="{FF2B5EF4-FFF2-40B4-BE49-F238E27FC236}">
              <a16:creationId xmlns:a16="http://schemas.microsoft.com/office/drawing/2014/main" id="{BB0BEF24-97BB-47CD-86A7-6100892F1D5D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14" name="TextBox 6">
          <a:extLst>
            <a:ext uri="{FF2B5EF4-FFF2-40B4-BE49-F238E27FC236}">
              <a16:creationId xmlns:a16="http://schemas.microsoft.com/office/drawing/2014/main" id="{C202454F-7ED8-42D5-A330-6A953946D98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15" name="TextBox 4">
          <a:extLst>
            <a:ext uri="{FF2B5EF4-FFF2-40B4-BE49-F238E27FC236}">
              <a16:creationId xmlns:a16="http://schemas.microsoft.com/office/drawing/2014/main" id="{22813930-D491-48F7-81F7-2878C6D80EA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16" name="TextBox 5">
          <a:extLst>
            <a:ext uri="{FF2B5EF4-FFF2-40B4-BE49-F238E27FC236}">
              <a16:creationId xmlns:a16="http://schemas.microsoft.com/office/drawing/2014/main" id="{6316AAE1-4B52-4016-AD05-DB9238DAE26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17" name="TextBox 6">
          <a:extLst>
            <a:ext uri="{FF2B5EF4-FFF2-40B4-BE49-F238E27FC236}">
              <a16:creationId xmlns:a16="http://schemas.microsoft.com/office/drawing/2014/main" id="{F0AD9185-B02D-44A8-8400-D6E7F737A9CB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18" name="TextBox 4">
          <a:extLst>
            <a:ext uri="{FF2B5EF4-FFF2-40B4-BE49-F238E27FC236}">
              <a16:creationId xmlns:a16="http://schemas.microsoft.com/office/drawing/2014/main" id="{DF7AC0AB-DE59-4BAA-A85A-48D1B035023A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19" name="TextBox 5">
          <a:extLst>
            <a:ext uri="{FF2B5EF4-FFF2-40B4-BE49-F238E27FC236}">
              <a16:creationId xmlns:a16="http://schemas.microsoft.com/office/drawing/2014/main" id="{00BF9AB8-DE1E-467D-90D0-C4EE53BEE017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20" name="TextBox 6">
          <a:extLst>
            <a:ext uri="{FF2B5EF4-FFF2-40B4-BE49-F238E27FC236}">
              <a16:creationId xmlns:a16="http://schemas.microsoft.com/office/drawing/2014/main" id="{6F2449F0-91EB-4FAD-A105-77C9C337A246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21" name="TextBox 4">
          <a:extLst>
            <a:ext uri="{FF2B5EF4-FFF2-40B4-BE49-F238E27FC236}">
              <a16:creationId xmlns:a16="http://schemas.microsoft.com/office/drawing/2014/main" id="{38157DDA-F18F-4781-AAB3-06AEFEA04BBC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22" name="TextBox 5">
          <a:extLst>
            <a:ext uri="{FF2B5EF4-FFF2-40B4-BE49-F238E27FC236}">
              <a16:creationId xmlns:a16="http://schemas.microsoft.com/office/drawing/2014/main" id="{8876604E-8F06-41DA-A2F9-DC8BCE5CA176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23" name="TextBox 6">
          <a:extLst>
            <a:ext uri="{FF2B5EF4-FFF2-40B4-BE49-F238E27FC236}">
              <a16:creationId xmlns:a16="http://schemas.microsoft.com/office/drawing/2014/main" id="{FBF5DDB7-AC85-41DE-A3F2-2A0BBD785702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24" name="TextBox 5">
          <a:extLst>
            <a:ext uri="{FF2B5EF4-FFF2-40B4-BE49-F238E27FC236}">
              <a16:creationId xmlns:a16="http://schemas.microsoft.com/office/drawing/2014/main" id="{0985714C-11AA-4FE6-9175-5B2CA303BF71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25" name="TextBox 6">
          <a:extLst>
            <a:ext uri="{FF2B5EF4-FFF2-40B4-BE49-F238E27FC236}">
              <a16:creationId xmlns:a16="http://schemas.microsoft.com/office/drawing/2014/main" id="{6E32CA9A-259F-4C68-9427-B3C2ABADF3C3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26" name="TextBox 4">
          <a:extLst>
            <a:ext uri="{FF2B5EF4-FFF2-40B4-BE49-F238E27FC236}">
              <a16:creationId xmlns:a16="http://schemas.microsoft.com/office/drawing/2014/main" id="{D0CD96CC-66E4-4EC5-91DA-8653A42B385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27" name="TextBox 5">
          <a:extLst>
            <a:ext uri="{FF2B5EF4-FFF2-40B4-BE49-F238E27FC236}">
              <a16:creationId xmlns:a16="http://schemas.microsoft.com/office/drawing/2014/main" id="{292F007C-9F41-44E3-B149-256B9A443147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28" name="TextBox 6">
          <a:extLst>
            <a:ext uri="{FF2B5EF4-FFF2-40B4-BE49-F238E27FC236}">
              <a16:creationId xmlns:a16="http://schemas.microsoft.com/office/drawing/2014/main" id="{C68528A5-3F16-49D0-A39C-7757A6615F0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29" name="TextBox 4">
          <a:extLst>
            <a:ext uri="{FF2B5EF4-FFF2-40B4-BE49-F238E27FC236}">
              <a16:creationId xmlns:a16="http://schemas.microsoft.com/office/drawing/2014/main" id="{0647420B-237F-4D85-BB96-A6A109CE24B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30" name="TextBox 5">
          <a:extLst>
            <a:ext uri="{FF2B5EF4-FFF2-40B4-BE49-F238E27FC236}">
              <a16:creationId xmlns:a16="http://schemas.microsoft.com/office/drawing/2014/main" id="{20A3722E-1D74-42F6-AEB8-396B2D45631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31" name="TextBox 6">
          <a:extLst>
            <a:ext uri="{FF2B5EF4-FFF2-40B4-BE49-F238E27FC236}">
              <a16:creationId xmlns:a16="http://schemas.microsoft.com/office/drawing/2014/main" id="{5EEFCB88-254D-4F62-9039-F65B9A46D742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32" name="TextBox 4">
          <a:extLst>
            <a:ext uri="{FF2B5EF4-FFF2-40B4-BE49-F238E27FC236}">
              <a16:creationId xmlns:a16="http://schemas.microsoft.com/office/drawing/2014/main" id="{85CA08AE-149E-4509-A40C-E687E45E4663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33" name="TextBox 5">
          <a:extLst>
            <a:ext uri="{FF2B5EF4-FFF2-40B4-BE49-F238E27FC236}">
              <a16:creationId xmlns:a16="http://schemas.microsoft.com/office/drawing/2014/main" id="{9E8B7B60-D906-4876-B800-87796C21B11F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34" name="TextBox 6">
          <a:extLst>
            <a:ext uri="{FF2B5EF4-FFF2-40B4-BE49-F238E27FC236}">
              <a16:creationId xmlns:a16="http://schemas.microsoft.com/office/drawing/2014/main" id="{E7D38107-281E-4FA7-8457-5D281F179532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35" name="TextBox 4">
          <a:extLst>
            <a:ext uri="{FF2B5EF4-FFF2-40B4-BE49-F238E27FC236}">
              <a16:creationId xmlns:a16="http://schemas.microsoft.com/office/drawing/2014/main" id="{2C391427-B286-40F1-99E8-1FFB1FC60666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36" name="TextBox 5">
          <a:extLst>
            <a:ext uri="{FF2B5EF4-FFF2-40B4-BE49-F238E27FC236}">
              <a16:creationId xmlns:a16="http://schemas.microsoft.com/office/drawing/2014/main" id="{5A3C4A73-670B-4677-BAFF-482D3A669633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37" name="TextBox 6">
          <a:extLst>
            <a:ext uri="{FF2B5EF4-FFF2-40B4-BE49-F238E27FC236}">
              <a16:creationId xmlns:a16="http://schemas.microsoft.com/office/drawing/2014/main" id="{CFE8A69D-B007-4B72-9A30-C74EBFAA6264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38" name="TextBox 5">
          <a:extLst>
            <a:ext uri="{FF2B5EF4-FFF2-40B4-BE49-F238E27FC236}">
              <a16:creationId xmlns:a16="http://schemas.microsoft.com/office/drawing/2014/main" id="{E0897550-944A-4046-949B-44825B4579EB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39" name="TextBox 6">
          <a:extLst>
            <a:ext uri="{FF2B5EF4-FFF2-40B4-BE49-F238E27FC236}">
              <a16:creationId xmlns:a16="http://schemas.microsoft.com/office/drawing/2014/main" id="{6CDB0BD9-2E6B-48D2-9A26-A77F9F78AB95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590</xdr:row>
      <xdr:rowOff>378069</xdr:rowOff>
    </xdr:from>
    <xdr:ext cx="65" cy="170239"/>
    <xdr:sp macro="" textlink="">
      <xdr:nvSpPr>
        <xdr:cNvPr id="740" name="TextBox 4">
          <a:extLst>
            <a:ext uri="{FF2B5EF4-FFF2-40B4-BE49-F238E27FC236}">
              <a16:creationId xmlns:a16="http://schemas.microsoft.com/office/drawing/2014/main" id="{464319A3-4D30-447F-AAC8-C44082E232E6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590</xdr:row>
      <xdr:rowOff>378069</xdr:rowOff>
    </xdr:from>
    <xdr:ext cx="65" cy="170239"/>
    <xdr:sp macro="" textlink="">
      <xdr:nvSpPr>
        <xdr:cNvPr id="741" name="TextBox 5">
          <a:extLst>
            <a:ext uri="{FF2B5EF4-FFF2-40B4-BE49-F238E27FC236}">
              <a16:creationId xmlns:a16="http://schemas.microsoft.com/office/drawing/2014/main" id="{4855520C-F908-44CE-BC22-1F8834C60C59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590</xdr:row>
      <xdr:rowOff>378069</xdr:rowOff>
    </xdr:from>
    <xdr:ext cx="65" cy="170239"/>
    <xdr:sp macro="" textlink="">
      <xdr:nvSpPr>
        <xdr:cNvPr id="742" name="TextBox 6">
          <a:extLst>
            <a:ext uri="{FF2B5EF4-FFF2-40B4-BE49-F238E27FC236}">
              <a16:creationId xmlns:a16="http://schemas.microsoft.com/office/drawing/2014/main" id="{96B91219-9B43-4AF4-977A-FE0859E509FB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590</xdr:row>
      <xdr:rowOff>378069</xdr:rowOff>
    </xdr:from>
    <xdr:ext cx="65" cy="170239"/>
    <xdr:sp macro="" textlink="">
      <xdr:nvSpPr>
        <xdr:cNvPr id="743" name="TextBox 4">
          <a:extLst>
            <a:ext uri="{FF2B5EF4-FFF2-40B4-BE49-F238E27FC236}">
              <a16:creationId xmlns:a16="http://schemas.microsoft.com/office/drawing/2014/main" id="{E9427832-1B1E-4D25-ABF8-E6DC590805FA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44" name="TextBox 4">
          <a:extLst>
            <a:ext uri="{FF2B5EF4-FFF2-40B4-BE49-F238E27FC236}">
              <a16:creationId xmlns:a16="http://schemas.microsoft.com/office/drawing/2014/main" id="{B088810C-F910-430A-AB64-128BBFC81274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590</xdr:row>
      <xdr:rowOff>378069</xdr:rowOff>
    </xdr:from>
    <xdr:ext cx="65" cy="170239"/>
    <xdr:sp macro="" textlink="">
      <xdr:nvSpPr>
        <xdr:cNvPr id="745" name="TextBox 5">
          <a:extLst>
            <a:ext uri="{FF2B5EF4-FFF2-40B4-BE49-F238E27FC236}">
              <a16:creationId xmlns:a16="http://schemas.microsoft.com/office/drawing/2014/main" id="{CB9241AC-6910-4BFC-B8F2-D9A4493754C1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590</xdr:row>
      <xdr:rowOff>378069</xdr:rowOff>
    </xdr:from>
    <xdr:ext cx="65" cy="170239"/>
    <xdr:sp macro="" textlink="">
      <xdr:nvSpPr>
        <xdr:cNvPr id="746" name="TextBox 6">
          <a:extLst>
            <a:ext uri="{FF2B5EF4-FFF2-40B4-BE49-F238E27FC236}">
              <a16:creationId xmlns:a16="http://schemas.microsoft.com/office/drawing/2014/main" id="{B1CED864-1252-46C7-8170-CE017A3F1F61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47" name="TextBox 5">
          <a:extLst>
            <a:ext uri="{FF2B5EF4-FFF2-40B4-BE49-F238E27FC236}">
              <a16:creationId xmlns:a16="http://schemas.microsoft.com/office/drawing/2014/main" id="{0B46ED5A-D865-44E1-AC6A-CBDD8A052083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48" name="TextBox 6">
          <a:extLst>
            <a:ext uri="{FF2B5EF4-FFF2-40B4-BE49-F238E27FC236}">
              <a16:creationId xmlns:a16="http://schemas.microsoft.com/office/drawing/2014/main" id="{C1A53546-2B8E-44ED-9618-97428C8E8287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49" name="TextBox 4">
          <a:extLst>
            <a:ext uri="{FF2B5EF4-FFF2-40B4-BE49-F238E27FC236}">
              <a16:creationId xmlns:a16="http://schemas.microsoft.com/office/drawing/2014/main" id="{14B359EB-1845-43C4-A658-AAA9A818251D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50" name="TextBox 5">
          <a:extLst>
            <a:ext uri="{FF2B5EF4-FFF2-40B4-BE49-F238E27FC236}">
              <a16:creationId xmlns:a16="http://schemas.microsoft.com/office/drawing/2014/main" id="{94989894-75F0-43C3-9C3B-6DE0AF056143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51" name="TextBox 6">
          <a:extLst>
            <a:ext uri="{FF2B5EF4-FFF2-40B4-BE49-F238E27FC236}">
              <a16:creationId xmlns:a16="http://schemas.microsoft.com/office/drawing/2014/main" id="{0DF71D47-7D2C-497A-B44F-A5E391E4A4E7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590</xdr:row>
      <xdr:rowOff>378069</xdr:rowOff>
    </xdr:from>
    <xdr:ext cx="65" cy="170239"/>
    <xdr:sp macro="" textlink="">
      <xdr:nvSpPr>
        <xdr:cNvPr id="752" name="TextBox 4">
          <a:extLst>
            <a:ext uri="{FF2B5EF4-FFF2-40B4-BE49-F238E27FC236}">
              <a16:creationId xmlns:a16="http://schemas.microsoft.com/office/drawing/2014/main" id="{7200E3E2-C345-4F0F-A95D-C3BEA242591F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590</xdr:row>
      <xdr:rowOff>378069</xdr:rowOff>
    </xdr:from>
    <xdr:ext cx="65" cy="170239"/>
    <xdr:sp macro="" textlink="">
      <xdr:nvSpPr>
        <xdr:cNvPr id="753" name="TextBox 5">
          <a:extLst>
            <a:ext uri="{FF2B5EF4-FFF2-40B4-BE49-F238E27FC236}">
              <a16:creationId xmlns:a16="http://schemas.microsoft.com/office/drawing/2014/main" id="{D07E022E-9C6F-428B-8A8D-72FF21F9E0E8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590</xdr:row>
      <xdr:rowOff>378069</xdr:rowOff>
    </xdr:from>
    <xdr:ext cx="65" cy="170239"/>
    <xdr:sp macro="" textlink="">
      <xdr:nvSpPr>
        <xdr:cNvPr id="754" name="TextBox 6">
          <a:extLst>
            <a:ext uri="{FF2B5EF4-FFF2-40B4-BE49-F238E27FC236}">
              <a16:creationId xmlns:a16="http://schemas.microsoft.com/office/drawing/2014/main" id="{6944F028-D2D6-48C3-98FA-A5ED45541650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590</xdr:row>
      <xdr:rowOff>378069</xdr:rowOff>
    </xdr:from>
    <xdr:ext cx="65" cy="170239"/>
    <xdr:sp macro="" textlink="">
      <xdr:nvSpPr>
        <xdr:cNvPr id="755" name="TextBox 4">
          <a:extLst>
            <a:ext uri="{FF2B5EF4-FFF2-40B4-BE49-F238E27FC236}">
              <a16:creationId xmlns:a16="http://schemas.microsoft.com/office/drawing/2014/main" id="{B0888FDD-BDD9-4351-B048-31141E7347D9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590</xdr:row>
      <xdr:rowOff>378069</xdr:rowOff>
    </xdr:from>
    <xdr:ext cx="65" cy="170239"/>
    <xdr:sp macro="" textlink="">
      <xdr:nvSpPr>
        <xdr:cNvPr id="756" name="TextBox 5">
          <a:extLst>
            <a:ext uri="{FF2B5EF4-FFF2-40B4-BE49-F238E27FC236}">
              <a16:creationId xmlns:a16="http://schemas.microsoft.com/office/drawing/2014/main" id="{5496F356-E395-4303-98D4-9ED2982D8516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590</xdr:row>
      <xdr:rowOff>378069</xdr:rowOff>
    </xdr:from>
    <xdr:ext cx="65" cy="170239"/>
    <xdr:sp macro="" textlink="">
      <xdr:nvSpPr>
        <xdr:cNvPr id="757" name="TextBox 6">
          <a:extLst>
            <a:ext uri="{FF2B5EF4-FFF2-40B4-BE49-F238E27FC236}">
              <a16:creationId xmlns:a16="http://schemas.microsoft.com/office/drawing/2014/main" id="{B2033864-9A4C-4572-97C2-FD0985B58E24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590</xdr:row>
      <xdr:rowOff>378069</xdr:rowOff>
    </xdr:from>
    <xdr:ext cx="65" cy="170239"/>
    <xdr:sp macro="" textlink="">
      <xdr:nvSpPr>
        <xdr:cNvPr id="758" name="TextBox 5">
          <a:extLst>
            <a:ext uri="{FF2B5EF4-FFF2-40B4-BE49-F238E27FC236}">
              <a16:creationId xmlns:a16="http://schemas.microsoft.com/office/drawing/2014/main" id="{58CF92B5-8F34-4D10-B074-2C54EF921572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590</xdr:row>
      <xdr:rowOff>378069</xdr:rowOff>
    </xdr:from>
    <xdr:ext cx="65" cy="170239"/>
    <xdr:sp macro="" textlink="">
      <xdr:nvSpPr>
        <xdr:cNvPr id="759" name="TextBox 6">
          <a:extLst>
            <a:ext uri="{FF2B5EF4-FFF2-40B4-BE49-F238E27FC236}">
              <a16:creationId xmlns:a16="http://schemas.microsoft.com/office/drawing/2014/main" id="{514DFF6C-7F4B-4779-B6DA-14E4C24E294D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60" name="TextBox 4">
          <a:extLst>
            <a:ext uri="{FF2B5EF4-FFF2-40B4-BE49-F238E27FC236}">
              <a16:creationId xmlns:a16="http://schemas.microsoft.com/office/drawing/2014/main" id="{121DAFD1-09DD-4147-A537-E4637A69E73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61" name="TextBox 5">
          <a:extLst>
            <a:ext uri="{FF2B5EF4-FFF2-40B4-BE49-F238E27FC236}">
              <a16:creationId xmlns:a16="http://schemas.microsoft.com/office/drawing/2014/main" id="{BBA3F782-1F33-4442-AE13-AD3AE9D3221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62" name="TextBox 6">
          <a:extLst>
            <a:ext uri="{FF2B5EF4-FFF2-40B4-BE49-F238E27FC236}">
              <a16:creationId xmlns:a16="http://schemas.microsoft.com/office/drawing/2014/main" id="{277540F2-4408-404E-A78E-5478F06B7495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63" name="TextBox 4">
          <a:extLst>
            <a:ext uri="{FF2B5EF4-FFF2-40B4-BE49-F238E27FC236}">
              <a16:creationId xmlns:a16="http://schemas.microsoft.com/office/drawing/2014/main" id="{83483A91-3DD3-4AF2-8C29-02517E563501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64" name="TextBox 5">
          <a:extLst>
            <a:ext uri="{FF2B5EF4-FFF2-40B4-BE49-F238E27FC236}">
              <a16:creationId xmlns:a16="http://schemas.microsoft.com/office/drawing/2014/main" id="{0590645C-5461-4B84-9B24-B782C0E85DBC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65" name="TextBox 6">
          <a:extLst>
            <a:ext uri="{FF2B5EF4-FFF2-40B4-BE49-F238E27FC236}">
              <a16:creationId xmlns:a16="http://schemas.microsoft.com/office/drawing/2014/main" id="{B3A81A99-99E6-4B73-8022-424953414A7D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66" name="TextBox 4">
          <a:extLst>
            <a:ext uri="{FF2B5EF4-FFF2-40B4-BE49-F238E27FC236}">
              <a16:creationId xmlns:a16="http://schemas.microsoft.com/office/drawing/2014/main" id="{53ACFF5A-C50F-4469-A286-6CD3C8777BAB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67" name="TextBox 5">
          <a:extLst>
            <a:ext uri="{FF2B5EF4-FFF2-40B4-BE49-F238E27FC236}">
              <a16:creationId xmlns:a16="http://schemas.microsoft.com/office/drawing/2014/main" id="{3AF5202C-193E-4FE9-84B8-05BFB2A85C17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68" name="TextBox 6">
          <a:extLst>
            <a:ext uri="{FF2B5EF4-FFF2-40B4-BE49-F238E27FC236}">
              <a16:creationId xmlns:a16="http://schemas.microsoft.com/office/drawing/2014/main" id="{4F224535-2A76-41E2-9155-7E700088219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69" name="TextBox 4">
          <a:extLst>
            <a:ext uri="{FF2B5EF4-FFF2-40B4-BE49-F238E27FC236}">
              <a16:creationId xmlns:a16="http://schemas.microsoft.com/office/drawing/2014/main" id="{EC9583C5-F6EF-467B-8230-22058021EC52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70" name="TextBox 5">
          <a:extLst>
            <a:ext uri="{FF2B5EF4-FFF2-40B4-BE49-F238E27FC236}">
              <a16:creationId xmlns:a16="http://schemas.microsoft.com/office/drawing/2014/main" id="{4AE6E64E-A8FE-4853-90AA-AFC7794E577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71" name="TextBox 6">
          <a:extLst>
            <a:ext uri="{FF2B5EF4-FFF2-40B4-BE49-F238E27FC236}">
              <a16:creationId xmlns:a16="http://schemas.microsoft.com/office/drawing/2014/main" id="{78FA8246-5F3C-40D0-BA85-3440F9B5C5BC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72" name="TextBox 5">
          <a:extLst>
            <a:ext uri="{FF2B5EF4-FFF2-40B4-BE49-F238E27FC236}">
              <a16:creationId xmlns:a16="http://schemas.microsoft.com/office/drawing/2014/main" id="{C91D6574-26B1-4174-80BA-482CA5BE116C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73" name="TextBox 6">
          <a:extLst>
            <a:ext uri="{FF2B5EF4-FFF2-40B4-BE49-F238E27FC236}">
              <a16:creationId xmlns:a16="http://schemas.microsoft.com/office/drawing/2014/main" id="{360D4C7A-79E9-4897-9F82-E021A3663F63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74" name="TextBox 4">
          <a:extLst>
            <a:ext uri="{FF2B5EF4-FFF2-40B4-BE49-F238E27FC236}">
              <a16:creationId xmlns:a16="http://schemas.microsoft.com/office/drawing/2014/main" id="{155A6614-AAAD-43EB-A1C4-9D638F10DE1A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75" name="TextBox 5">
          <a:extLst>
            <a:ext uri="{FF2B5EF4-FFF2-40B4-BE49-F238E27FC236}">
              <a16:creationId xmlns:a16="http://schemas.microsoft.com/office/drawing/2014/main" id="{E993EDC1-E108-413F-AC81-88CE7E973D76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76" name="TextBox 6">
          <a:extLst>
            <a:ext uri="{FF2B5EF4-FFF2-40B4-BE49-F238E27FC236}">
              <a16:creationId xmlns:a16="http://schemas.microsoft.com/office/drawing/2014/main" id="{4BDC4A9D-3B92-4425-98A4-5A23C09833C9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77" name="TextBox 4">
          <a:extLst>
            <a:ext uri="{FF2B5EF4-FFF2-40B4-BE49-F238E27FC236}">
              <a16:creationId xmlns:a16="http://schemas.microsoft.com/office/drawing/2014/main" id="{5BB883A1-3B0D-4B46-A395-944AC09831F6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778" name="TextBox 4">
          <a:extLst>
            <a:ext uri="{FF2B5EF4-FFF2-40B4-BE49-F238E27FC236}">
              <a16:creationId xmlns:a16="http://schemas.microsoft.com/office/drawing/2014/main" id="{2CE7734C-9DC3-43E5-826E-607996DD6FDC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79" name="TextBox 5">
          <a:extLst>
            <a:ext uri="{FF2B5EF4-FFF2-40B4-BE49-F238E27FC236}">
              <a16:creationId xmlns:a16="http://schemas.microsoft.com/office/drawing/2014/main" id="{4E72497F-D311-4C88-A44E-2C123E2A9221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80" name="TextBox 6">
          <a:extLst>
            <a:ext uri="{FF2B5EF4-FFF2-40B4-BE49-F238E27FC236}">
              <a16:creationId xmlns:a16="http://schemas.microsoft.com/office/drawing/2014/main" id="{AFE7C099-C005-441C-9479-B35E43C4EC2E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781" name="TextBox 5">
          <a:extLst>
            <a:ext uri="{FF2B5EF4-FFF2-40B4-BE49-F238E27FC236}">
              <a16:creationId xmlns:a16="http://schemas.microsoft.com/office/drawing/2014/main" id="{E08BA7D5-2B7B-4B38-A3C6-19F9ECB2C145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782" name="TextBox 6">
          <a:extLst>
            <a:ext uri="{FF2B5EF4-FFF2-40B4-BE49-F238E27FC236}">
              <a16:creationId xmlns:a16="http://schemas.microsoft.com/office/drawing/2014/main" id="{9B4F7B69-0A50-4915-8C05-2CBB44FD5B67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783" name="TextBox 4">
          <a:extLst>
            <a:ext uri="{FF2B5EF4-FFF2-40B4-BE49-F238E27FC236}">
              <a16:creationId xmlns:a16="http://schemas.microsoft.com/office/drawing/2014/main" id="{846E851A-9B55-4D1D-B52E-03D7F20B677D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784" name="TextBox 5">
          <a:extLst>
            <a:ext uri="{FF2B5EF4-FFF2-40B4-BE49-F238E27FC236}">
              <a16:creationId xmlns:a16="http://schemas.microsoft.com/office/drawing/2014/main" id="{19DB4AF9-4058-4B44-BC13-CE8B33F80853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785" name="TextBox 6">
          <a:extLst>
            <a:ext uri="{FF2B5EF4-FFF2-40B4-BE49-F238E27FC236}">
              <a16:creationId xmlns:a16="http://schemas.microsoft.com/office/drawing/2014/main" id="{636D99A7-A37E-4D69-A8BA-E9A2138076AD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86" name="TextBox 4">
          <a:extLst>
            <a:ext uri="{FF2B5EF4-FFF2-40B4-BE49-F238E27FC236}">
              <a16:creationId xmlns:a16="http://schemas.microsoft.com/office/drawing/2014/main" id="{800A5803-0200-4448-88FD-A4732BB69646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87" name="TextBox 5">
          <a:extLst>
            <a:ext uri="{FF2B5EF4-FFF2-40B4-BE49-F238E27FC236}">
              <a16:creationId xmlns:a16="http://schemas.microsoft.com/office/drawing/2014/main" id="{6FBB8F1C-FB4E-4B54-906C-726323B2A438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88" name="TextBox 6">
          <a:extLst>
            <a:ext uri="{FF2B5EF4-FFF2-40B4-BE49-F238E27FC236}">
              <a16:creationId xmlns:a16="http://schemas.microsoft.com/office/drawing/2014/main" id="{D9E92C18-7276-4F43-B106-473963E182B3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89" name="TextBox 4">
          <a:extLst>
            <a:ext uri="{FF2B5EF4-FFF2-40B4-BE49-F238E27FC236}">
              <a16:creationId xmlns:a16="http://schemas.microsoft.com/office/drawing/2014/main" id="{21E86EB5-FAAB-479B-B97A-0883A3D90AA6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90" name="TextBox 5">
          <a:extLst>
            <a:ext uri="{FF2B5EF4-FFF2-40B4-BE49-F238E27FC236}">
              <a16:creationId xmlns:a16="http://schemas.microsoft.com/office/drawing/2014/main" id="{93E13A9B-BCB1-476C-93F8-61F1D90CC57D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91" name="TextBox 6">
          <a:extLst>
            <a:ext uri="{FF2B5EF4-FFF2-40B4-BE49-F238E27FC236}">
              <a16:creationId xmlns:a16="http://schemas.microsoft.com/office/drawing/2014/main" id="{829EE939-E6EE-4925-8CCC-E860DE5B1F76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92" name="TextBox 5">
          <a:extLst>
            <a:ext uri="{FF2B5EF4-FFF2-40B4-BE49-F238E27FC236}">
              <a16:creationId xmlns:a16="http://schemas.microsoft.com/office/drawing/2014/main" id="{731426AD-41DC-4F77-A5D4-A3900E23E974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93" name="TextBox 6">
          <a:extLst>
            <a:ext uri="{FF2B5EF4-FFF2-40B4-BE49-F238E27FC236}">
              <a16:creationId xmlns:a16="http://schemas.microsoft.com/office/drawing/2014/main" id="{4EE72B9D-BE52-4E33-BFDC-2DC3749CEC80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794" name="TextBox 4">
          <a:extLst>
            <a:ext uri="{FF2B5EF4-FFF2-40B4-BE49-F238E27FC236}">
              <a16:creationId xmlns:a16="http://schemas.microsoft.com/office/drawing/2014/main" id="{BD589D37-C43B-4F29-AB65-DBA07C2B5324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795" name="TextBox 5">
          <a:extLst>
            <a:ext uri="{FF2B5EF4-FFF2-40B4-BE49-F238E27FC236}">
              <a16:creationId xmlns:a16="http://schemas.microsoft.com/office/drawing/2014/main" id="{C437D242-66B7-48B9-AEAD-190983994C9B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796" name="TextBox 6">
          <a:extLst>
            <a:ext uri="{FF2B5EF4-FFF2-40B4-BE49-F238E27FC236}">
              <a16:creationId xmlns:a16="http://schemas.microsoft.com/office/drawing/2014/main" id="{A267D901-D4EE-42D6-A27A-D5B032B11E5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797" name="TextBox 4">
          <a:extLst>
            <a:ext uri="{FF2B5EF4-FFF2-40B4-BE49-F238E27FC236}">
              <a16:creationId xmlns:a16="http://schemas.microsoft.com/office/drawing/2014/main" id="{130B150E-8726-46ED-AAB7-C4ECAE281793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798" name="TextBox 5">
          <a:extLst>
            <a:ext uri="{FF2B5EF4-FFF2-40B4-BE49-F238E27FC236}">
              <a16:creationId xmlns:a16="http://schemas.microsoft.com/office/drawing/2014/main" id="{07BE5C1E-B2BA-4D3A-B114-D7E1A9B804E5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799" name="TextBox 6">
          <a:extLst>
            <a:ext uri="{FF2B5EF4-FFF2-40B4-BE49-F238E27FC236}">
              <a16:creationId xmlns:a16="http://schemas.microsoft.com/office/drawing/2014/main" id="{11AE962B-F624-4B57-B52A-1F973A3C4337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800" name="TextBox 4">
          <a:extLst>
            <a:ext uri="{FF2B5EF4-FFF2-40B4-BE49-F238E27FC236}">
              <a16:creationId xmlns:a16="http://schemas.microsoft.com/office/drawing/2014/main" id="{6282E362-6977-46A6-94D3-0DD33220EB2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801" name="TextBox 5">
          <a:extLst>
            <a:ext uri="{FF2B5EF4-FFF2-40B4-BE49-F238E27FC236}">
              <a16:creationId xmlns:a16="http://schemas.microsoft.com/office/drawing/2014/main" id="{304DF5CF-40C9-46FF-B48D-9725233AEBBF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802" name="TextBox 6">
          <a:extLst>
            <a:ext uri="{FF2B5EF4-FFF2-40B4-BE49-F238E27FC236}">
              <a16:creationId xmlns:a16="http://schemas.microsoft.com/office/drawing/2014/main" id="{58944507-9C8E-4AAE-A075-A0FD19232561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803" name="TextBox 4">
          <a:extLst>
            <a:ext uri="{FF2B5EF4-FFF2-40B4-BE49-F238E27FC236}">
              <a16:creationId xmlns:a16="http://schemas.microsoft.com/office/drawing/2014/main" id="{59D7420F-306A-4E0C-B5EB-8D2A5A42F23F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804" name="TextBox 5">
          <a:extLst>
            <a:ext uri="{FF2B5EF4-FFF2-40B4-BE49-F238E27FC236}">
              <a16:creationId xmlns:a16="http://schemas.microsoft.com/office/drawing/2014/main" id="{000D2443-8728-41C0-9C4A-F5CAF4D78815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805" name="TextBox 6">
          <a:extLst>
            <a:ext uri="{FF2B5EF4-FFF2-40B4-BE49-F238E27FC236}">
              <a16:creationId xmlns:a16="http://schemas.microsoft.com/office/drawing/2014/main" id="{95B4EB1C-AD71-488F-BCBD-788187B459B9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806" name="TextBox 5">
          <a:extLst>
            <a:ext uri="{FF2B5EF4-FFF2-40B4-BE49-F238E27FC236}">
              <a16:creationId xmlns:a16="http://schemas.microsoft.com/office/drawing/2014/main" id="{268185D6-3EC1-4C2B-B574-2745395AFD46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807" name="TextBox 6">
          <a:extLst>
            <a:ext uri="{FF2B5EF4-FFF2-40B4-BE49-F238E27FC236}">
              <a16:creationId xmlns:a16="http://schemas.microsoft.com/office/drawing/2014/main" id="{158AFD55-7630-4535-A835-62C3DF21B267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596</xdr:row>
      <xdr:rowOff>378069</xdr:rowOff>
    </xdr:from>
    <xdr:ext cx="65" cy="170239"/>
    <xdr:sp macro="" textlink="">
      <xdr:nvSpPr>
        <xdr:cNvPr id="808" name="TextBox 4">
          <a:extLst>
            <a:ext uri="{FF2B5EF4-FFF2-40B4-BE49-F238E27FC236}">
              <a16:creationId xmlns:a16="http://schemas.microsoft.com/office/drawing/2014/main" id="{20304347-F768-4897-98DD-FC3A7F798BFE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596</xdr:row>
      <xdr:rowOff>378069</xdr:rowOff>
    </xdr:from>
    <xdr:ext cx="65" cy="170239"/>
    <xdr:sp macro="" textlink="">
      <xdr:nvSpPr>
        <xdr:cNvPr id="809" name="TextBox 5">
          <a:extLst>
            <a:ext uri="{FF2B5EF4-FFF2-40B4-BE49-F238E27FC236}">
              <a16:creationId xmlns:a16="http://schemas.microsoft.com/office/drawing/2014/main" id="{B82BC7E1-D212-4BE6-B8EE-830A04E58CAA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596</xdr:row>
      <xdr:rowOff>378069</xdr:rowOff>
    </xdr:from>
    <xdr:ext cx="65" cy="170239"/>
    <xdr:sp macro="" textlink="">
      <xdr:nvSpPr>
        <xdr:cNvPr id="810" name="TextBox 6">
          <a:extLst>
            <a:ext uri="{FF2B5EF4-FFF2-40B4-BE49-F238E27FC236}">
              <a16:creationId xmlns:a16="http://schemas.microsoft.com/office/drawing/2014/main" id="{A50B3832-E221-4BAE-92B2-6C398592DE76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596</xdr:row>
      <xdr:rowOff>378069</xdr:rowOff>
    </xdr:from>
    <xdr:ext cx="65" cy="170239"/>
    <xdr:sp macro="" textlink="">
      <xdr:nvSpPr>
        <xdr:cNvPr id="811" name="TextBox 4">
          <a:extLst>
            <a:ext uri="{FF2B5EF4-FFF2-40B4-BE49-F238E27FC236}">
              <a16:creationId xmlns:a16="http://schemas.microsoft.com/office/drawing/2014/main" id="{37635A82-744E-4439-BEE0-BF63A6FCF666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12" name="TextBox 4">
          <a:extLst>
            <a:ext uri="{FF2B5EF4-FFF2-40B4-BE49-F238E27FC236}">
              <a16:creationId xmlns:a16="http://schemas.microsoft.com/office/drawing/2014/main" id="{AF02F61B-DD61-49C1-A86F-36737F27F092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596</xdr:row>
      <xdr:rowOff>378069</xdr:rowOff>
    </xdr:from>
    <xdr:ext cx="65" cy="170239"/>
    <xdr:sp macro="" textlink="">
      <xdr:nvSpPr>
        <xdr:cNvPr id="813" name="TextBox 5">
          <a:extLst>
            <a:ext uri="{FF2B5EF4-FFF2-40B4-BE49-F238E27FC236}">
              <a16:creationId xmlns:a16="http://schemas.microsoft.com/office/drawing/2014/main" id="{7404A3CA-4E85-48A1-9CC9-DC94E2943AF7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596</xdr:row>
      <xdr:rowOff>378069</xdr:rowOff>
    </xdr:from>
    <xdr:ext cx="65" cy="170239"/>
    <xdr:sp macro="" textlink="">
      <xdr:nvSpPr>
        <xdr:cNvPr id="814" name="TextBox 6">
          <a:extLst>
            <a:ext uri="{FF2B5EF4-FFF2-40B4-BE49-F238E27FC236}">
              <a16:creationId xmlns:a16="http://schemas.microsoft.com/office/drawing/2014/main" id="{C68A8FA0-2D03-49B0-B23C-BBD14ABCA4C0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15" name="TextBox 5">
          <a:extLst>
            <a:ext uri="{FF2B5EF4-FFF2-40B4-BE49-F238E27FC236}">
              <a16:creationId xmlns:a16="http://schemas.microsoft.com/office/drawing/2014/main" id="{F5BB0D59-6984-4AFA-8405-A7C8C100D8EC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16" name="TextBox 6">
          <a:extLst>
            <a:ext uri="{FF2B5EF4-FFF2-40B4-BE49-F238E27FC236}">
              <a16:creationId xmlns:a16="http://schemas.microsoft.com/office/drawing/2014/main" id="{F1092F03-5143-48AC-B10E-E772608ECB91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17" name="TextBox 4">
          <a:extLst>
            <a:ext uri="{FF2B5EF4-FFF2-40B4-BE49-F238E27FC236}">
              <a16:creationId xmlns:a16="http://schemas.microsoft.com/office/drawing/2014/main" id="{9E7113BC-3E2C-430E-B9E4-4A3301EFDECB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18" name="TextBox 5">
          <a:extLst>
            <a:ext uri="{FF2B5EF4-FFF2-40B4-BE49-F238E27FC236}">
              <a16:creationId xmlns:a16="http://schemas.microsoft.com/office/drawing/2014/main" id="{736EB16B-8C74-4791-9217-0F15078216B8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19" name="TextBox 6">
          <a:extLst>
            <a:ext uri="{FF2B5EF4-FFF2-40B4-BE49-F238E27FC236}">
              <a16:creationId xmlns:a16="http://schemas.microsoft.com/office/drawing/2014/main" id="{4AF123C5-7889-410E-87BE-D89523750DBA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596</xdr:row>
      <xdr:rowOff>378069</xdr:rowOff>
    </xdr:from>
    <xdr:ext cx="65" cy="170239"/>
    <xdr:sp macro="" textlink="">
      <xdr:nvSpPr>
        <xdr:cNvPr id="820" name="TextBox 4">
          <a:extLst>
            <a:ext uri="{FF2B5EF4-FFF2-40B4-BE49-F238E27FC236}">
              <a16:creationId xmlns:a16="http://schemas.microsoft.com/office/drawing/2014/main" id="{FE26D713-473E-4069-8F5A-8F9BD65CFEC2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596</xdr:row>
      <xdr:rowOff>378069</xdr:rowOff>
    </xdr:from>
    <xdr:ext cx="65" cy="170239"/>
    <xdr:sp macro="" textlink="">
      <xdr:nvSpPr>
        <xdr:cNvPr id="821" name="TextBox 5">
          <a:extLst>
            <a:ext uri="{FF2B5EF4-FFF2-40B4-BE49-F238E27FC236}">
              <a16:creationId xmlns:a16="http://schemas.microsoft.com/office/drawing/2014/main" id="{F76C1C0C-1C61-4DC5-B29D-4508C6194E1B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596</xdr:row>
      <xdr:rowOff>378069</xdr:rowOff>
    </xdr:from>
    <xdr:ext cx="65" cy="170239"/>
    <xdr:sp macro="" textlink="">
      <xdr:nvSpPr>
        <xdr:cNvPr id="822" name="TextBox 6">
          <a:extLst>
            <a:ext uri="{FF2B5EF4-FFF2-40B4-BE49-F238E27FC236}">
              <a16:creationId xmlns:a16="http://schemas.microsoft.com/office/drawing/2014/main" id="{600038AC-3705-46E8-9A10-482F9B8675AF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596</xdr:row>
      <xdr:rowOff>378069</xdr:rowOff>
    </xdr:from>
    <xdr:ext cx="65" cy="170239"/>
    <xdr:sp macro="" textlink="">
      <xdr:nvSpPr>
        <xdr:cNvPr id="823" name="TextBox 4">
          <a:extLst>
            <a:ext uri="{FF2B5EF4-FFF2-40B4-BE49-F238E27FC236}">
              <a16:creationId xmlns:a16="http://schemas.microsoft.com/office/drawing/2014/main" id="{A3937329-A12E-42A0-8DC2-D897D23BAB7D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596</xdr:row>
      <xdr:rowOff>378069</xdr:rowOff>
    </xdr:from>
    <xdr:ext cx="65" cy="170239"/>
    <xdr:sp macro="" textlink="">
      <xdr:nvSpPr>
        <xdr:cNvPr id="824" name="TextBox 5">
          <a:extLst>
            <a:ext uri="{FF2B5EF4-FFF2-40B4-BE49-F238E27FC236}">
              <a16:creationId xmlns:a16="http://schemas.microsoft.com/office/drawing/2014/main" id="{9FB916C4-39F2-4F1C-A7E0-01962155DD5B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596</xdr:row>
      <xdr:rowOff>378069</xdr:rowOff>
    </xdr:from>
    <xdr:ext cx="65" cy="170239"/>
    <xdr:sp macro="" textlink="">
      <xdr:nvSpPr>
        <xdr:cNvPr id="825" name="TextBox 6">
          <a:extLst>
            <a:ext uri="{FF2B5EF4-FFF2-40B4-BE49-F238E27FC236}">
              <a16:creationId xmlns:a16="http://schemas.microsoft.com/office/drawing/2014/main" id="{4B24E1E8-86E4-4205-9E16-F3121042BA50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596</xdr:row>
      <xdr:rowOff>378069</xdr:rowOff>
    </xdr:from>
    <xdr:ext cx="65" cy="170239"/>
    <xdr:sp macro="" textlink="">
      <xdr:nvSpPr>
        <xdr:cNvPr id="826" name="TextBox 5">
          <a:extLst>
            <a:ext uri="{FF2B5EF4-FFF2-40B4-BE49-F238E27FC236}">
              <a16:creationId xmlns:a16="http://schemas.microsoft.com/office/drawing/2014/main" id="{273A7A3A-18A7-4863-A9C8-674368EB3BB7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596</xdr:row>
      <xdr:rowOff>378069</xdr:rowOff>
    </xdr:from>
    <xdr:ext cx="65" cy="170239"/>
    <xdr:sp macro="" textlink="">
      <xdr:nvSpPr>
        <xdr:cNvPr id="827" name="TextBox 6">
          <a:extLst>
            <a:ext uri="{FF2B5EF4-FFF2-40B4-BE49-F238E27FC236}">
              <a16:creationId xmlns:a16="http://schemas.microsoft.com/office/drawing/2014/main" id="{2370DDD9-78B0-4C80-83B4-F5DB5544BC4C}"/>
            </a:ext>
          </a:extLst>
        </xdr:cNvPr>
        <xdr:cNvSpPr txBox="1"/>
      </xdr:nvSpPr>
      <xdr:spPr>
        <a:xfrm>
          <a:off x="22429177" y="1748093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28" name="TextBox 4">
          <a:extLst>
            <a:ext uri="{FF2B5EF4-FFF2-40B4-BE49-F238E27FC236}">
              <a16:creationId xmlns:a16="http://schemas.microsoft.com/office/drawing/2014/main" id="{4FF3DD24-C8A3-47DD-8C73-48371A8B6576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29" name="TextBox 5">
          <a:extLst>
            <a:ext uri="{FF2B5EF4-FFF2-40B4-BE49-F238E27FC236}">
              <a16:creationId xmlns:a16="http://schemas.microsoft.com/office/drawing/2014/main" id="{2D6F4E0A-C467-4FEE-8F03-0A4D4BC862A7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30" name="TextBox 6">
          <a:extLst>
            <a:ext uri="{FF2B5EF4-FFF2-40B4-BE49-F238E27FC236}">
              <a16:creationId xmlns:a16="http://schemas.microsoft.com/office/drawing/2014/main" id="{EA775943-69EA-4896-828B-8167D8DE9567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31" name="TextBox 4">
          <a:extLst>
            <a:ext uri="{FF2B5EF4-FFF2-40B4-BE49-F238E27FC236}">
              <a16:creationId xmlns:a16="http://schemas.microsoft.com/office/drawing/2014/main" id="{0A1BE94A-D290-4E69-A23E-EA1C892EA0CB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32" name="TextBox 5">
          <a:extLst>
            <a:ext uri="{FF2B5EF4-FFF2-40B4-BE49-F238E27FC236}">
              <a16:creationId xmlns:a16="http://schemas.microsoft.com/office/drawing/2014/main" id="{0B9F5CCF-941B-400B-A85F-171B14C63464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33" name="TextBox 6">
          <a:extLst>
            <a:ext uri="{FF2B5EF4-FFF2-40B4-BE49-F238E27FC236}">
              <a16:creationId xmlns:a16="http://schemas.microsoft.com/office/drawing/2014/main" id="{22000C1B-8E12-485D-BADA-A0EA3AD7950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34" name="TextBox 4">
          <a:extLst>
            <a:ext uri="{FF2B5EF4-FFF2-40B4-BE49-F238E27FC236}">
              <a16:creationId xmlns:a16="http://schemas.microsoft.com/office/drawing/2014/main" id="{D36F9323-833F-4C55-B6A3-C8A7FF855012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35" name="TextBox 5">
          <a:extLst>
            <a:ext uri="{FF2B5EF4-FFF2-40B4-BE49-F238E27FC236}">
              <a16:creationId xmlns:a16="http://schemas.microsoft.com/office/drawing/2014/main" id="{DB73FCEF-1674-44AA-B96F-25304880ECC1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36" name="TextBox 6">
          <a:extLst>
            <a:ext uri="{FF2B5EF4-FFF2-40B4-BE49-F238E27FC236}">
              <a16:creationId xmlns:a16="http://schemas.microsoft.com/office/drawing/2014/main" id="{C9515B69-1DCC-4D3B-8C61-6D5955ED2480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37" name="TextBox 4">
          <a:extLst>
            <a:ext uri="{FF2B5EF4-FFF2-40B4-BE49-F238E27FC236}">
              <a16:creationId xmlns:a16="http://schemas.microsoft.com/office/drawing/2014/main" id="{764E1D6B-CDF4-4886-AD24-61842ED4FC5B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38" name="TextBox 5">
          <a:extLst>
            <a:ext uri="{FF2B5EF4-FFF2-40B4-BE49-F238E27FC236}">
              <a16:creationId xmlns:a16="http://schemas.microsoft.com/office/drawing/2014/main" id="{A6A91392-04B4-4663-9691-22E9F098C9C1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39" name="TextBox 6">
          <a:extLst>
            <a:ext uri="{FF2B5EF4-FFF2-40B4-BE49-F238E27FC236}">
              <a16:creationId xmlns:a16="http://schemas.microsoft.com/office/drawing/2014/main" id="{48562D3F-BC1B-4C22-89F6-DBDD5A8E5213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40" name="TextBox 5">
          <a:extLst>
            <a:ext uri="{FF2B5EF4-FFF2-40B4-BE49-F238E27FC236}">
              <a16:creationId xmlns:a16="http://schemas.microsoft.com/office/drawing/2014/main" id="{309E8FBA-5EFF-435E-B4E4-50F6B594A25E}"/>
            </a:ext>
          </a:extLst>
        </xdr:cNvPr>
        <xdr:cNvSpPr txBox="1"/>
      </xdr:nvSpPr>
      <xdr:spPr>
        <a:xfrm>
          <a:off x="22429177" y="17526659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407377</xdr:colOff>
      <xdr:row>508</xdr:row>
      <xdr:rowOff>378069</xdr:rowOff>
    </xdr:from>
    <xdr:ext cx="65" cy="170239"/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9D96C691-1D62-40AD-AB07-8020077BF130}"/>
            </a:ext>
          </a:extLst>
        </xdr:cNvPr>
        <xdr:cNvSpPr txBox="1"/>
      </xdr:nvSpPr>
      <xdr:spPr>
        <a:xfrm>
          <a:off x="21636697" y="1683990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522</xdr:row>
      <xdr:rowOff>378069</xdr:rowOff>
    </xdr:from>
    <xdr:ext cx="65" cy="170239"/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74D03B8B-53DE-4EB6-B436-A8F7F0934079}"/>
            </a:ext>
          </a:extLst>
        </xdr:cNvPr>
        <xdr:cNvSpPr txBox="1"/>
      </xdr:nvSpPr>
      <xdr:spPr>
        <a:xfrm>
          <a:off x="21636697" y="1725291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520</xdr:row>
      <xdr:rowOff>378069</xdr:rowOff>
    </xdr:from>
    <xdr:ext cx="65" cy="170239"/>
    <xdr:sp macro="" textlink="">
      <xdr:nvSpPr>
        <xdr:cNvPr id="4" name="TextBox 5">
          <a:extLst>
            <a:ext uri="{FF2B5EF4-FFF2-40B4-BE49-F238E27FC236}">
              <a16:creationId xmlns:a16="http://schemas.microsoft.com/office/drawing/2014/main" id="{8E9C3F00-8800-4B4C-8EEF-D8C37A7A2B2F}"/>
            </a:ext>
          </a:extLst>
        </xdr:cNvPr>
        <xdr:cNvSpPr txBox="1"/>
      </xdr:nvSpPr>
      <xdr:spPr>
        <a:xfrm>
          <a:off x="21636697" y="1717823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520</xdr:row>
      <xdr:rowOff>378069</xdr:rowOff>
    </xdr:from>
    <xdr:ext cx="65" cy="170239"/>
    <xdr:sp macro="" textlink="">
      <xdr:nvSpPr>
        <xdr:cNvPr id="5" name="TextBox 6">
          <a:extLst>
            <a:ext uri="{FF2B5EF4-FFF2-40B4-BE49-F238E27FC236}">
              <a16:creationId xmlns:a16="http://schemas.microsoft.com/office/drawing/2014/main" id="{88B77459-C497-4CB0-8CBD-41D8FDC6E183}"/>
            </a:ext>
          </a:extLst>
        </xdr:cNvPr>
        <xdr:cNvSpPr txBox="1"/>
      </xdr:nvSpPr>
      <xdr:spPr>
        <a:xfrm>
          <a:off x="21636697" y="1717823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524</xdr:row>
      <xdr:rowOff>378069</xdr:rowOff>
    </xdr:from>
    <xdr:ext cx="65" cy="170239"/>
    <xdr:sp macro="" textlink="">
      <xdr:nvSpPr>
        <xdr:cNvPr id="6" name="TextBox 4">
          <a:extLst>
            <a:ext uri="{FF2B5EF4-FFF2-40B4-BE49-F238E27FC236}">
              <a16:creationId xmlns:a16="http://schemas.microsoft.com/office/drawing/2014/main" id="{BCBACDB7-7E8B-4A2C-B046-98E53592262D}"/>
            </a:ext>
          </a:extLst>
        </xdr:cNvPr>
        <xdr:cNvSpPr txBox="1"/>
      </xdr:nvSpPr>
      <xdr:spPr>
        <a:xfrm>
          <a:off x="21636697" y="1731234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522</xdr:row>
      <xdr:rowOff>378069</xdr:rowOff>
    </xdr:from>
    <xdr:ext cx="65" cy="170239"/>
    <xdr:sp macro="" textlink="">
      <xdr:nvSpPr>
        <xdr:cNvPr id="7" name="TextBox 5">
          <a:extLst>
            <a:ext uri="{FF2B5EF4-FFF2-40B4-BE49-F238E27FC236}">
              <a16:creationId xmlns:a16="http://schemas.microsoft.com/office/drawing/2014/main" id="{2BCD251A-C21A-4D8E-9023-F3AF6C624F09}"/>
            </a:ext>
          </a:extLst>
        </xdr:cNvPr>
        <xdr:cNvSpPr txBox="1"/>
      </xdr:nvSpPr>
      <xdr:spPr>
        <a:xfrm>
          <a:off x="21636697" y="1725291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522</xdr:row>
      <xdr:rowOff>378069</xdr:rowOff>
    </xdr:from>
    <xdr:ext cx="65" cy="170239"/>
    <xdr:sp macro="" textlink="">
      <xdr:nvSpPr>
        <xdr:cNvPr id="8" name="TextBox 6">
          <a:extLst>
            <a:ext uri="{FF2B5EF4-FFF2-40B4-BE49-F238E27FC236}">
              <a16:creationId xmlns:a16="http://schemas.microsoft.com/office/drawing/2014/main" id="{0B6FB8D0-1C7C-4C0E-8CD9-9266CACF79CF}"/>
            </a:ext>
          </a:extLst>
        </xdr:cNvPr>
        <xdr:cNvSpPr txBox="1"/>
      </xdr:nvSpPr>
      <xdr:spPr>
        <a:xfrm>
          <a:off x="21636697" y="1725291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526</xdr:row>
      <xdr:rowOff>378069</xdr:rowOff>
    </xdr:from>
    <xdr:ext cx="65" cy="170239"/>
    <xdr:sp macro="" textlink="">
      <xdr:nvSpPr>
        <xdr:cNvPr id="9" name="TextBox 4">
          <a:extLst>
            <a:ext uri="{FF2B5EF4-FFF2-40B4-BE49-F238E27FC236}">
              <a16:creationId xmlns:a16="http://schemas.microsoft.com/office/drawing/2014/main" id="{C47678E3-7F32-42C9-91FE-8032570C76F7}"/>
            </a:ext>
          </a:extLst>
        </xdr:cNvPr>
        <xdr:cNvSpPr txBox="1"/>
      </xdr:nvSpPr>
      <xdr:spPr>
        <a:xfrm>
          <a:off x="21636697" y="1737330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524</xdr:row>
      <xdr:rowOff>378069</xdr:rowOff>
    </xdr:from>
    <xdr:ext cx="65" cy="170239"/>
    <xdr:sp macro="" textlink="">
      <xdr:nvSpPr>
        <xdr:cNvPr id="10" name="TextBox 5">
          <a:extLst>
            <a:ext uri="{FF2B5EF4-FFF2-40B4-BE49-F238E27FC236}">
              <a16:creationId xmlns:a16="http://schemas.microsoft.com/office/drawing/2014/main" id="{A1CD8B22-BCD5-43E8-99B6-F262C47CFB98}"/>
            </a:ext>
          </a:extLst>
        </xdr:cNvPr>
        <xdr:cNvSpPr txBox="1"/>
      </xdr:nvSpPr>
      <xdr:spPr>
        <a:xfrm>
          <a:off x="21636697" y="1731234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524</xdr:row>
      <xdr:rowOff>378069</xdr:rowOff>
    </xdr:from>
    <xdr:ext cx="65" cy="170239"/>
    <xdr:sp macro="" textlink="">
      <xdr:nvSpPr>
        <xdr:cNvPr id="11" name="TextBox 6">
          <a:extLst>
            <a:ext uri="{FF2B5EF4-FFF2-40B4-BE49-F238E27FC236}">
              <a16:creationId xmlns:a16="http://schemas.microsoft.com/office/drawing/2014/main" id="{57CF2A96-A499-4769-913E-43AF18067ABA}"/>
            </a:ext>
          </a:extLst>
        </xdr:cNvPr>
        <xdr:cNvSpPr txBox="1"/>
      </xdr:nvSpPr>
      <xdr:spPr>
        <a:xfrm>
          <a:off x="21636697" y="1731234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526</xdr:row>
      <xdr:rowOff>378069</xdr:rowOff>
    </xdr:from>
    <xdr:ext cx="65" cy="170239"/>
    <xdr:sp macro="" textlink="">
      <xdr:nvSpPr>
        <xdr:cNvPr id="12" name="TextBox 5">
          <a:extLst>
            <a:ext uri="{FF2B5EF4-FFF2-40B4-BE49-F238E27FC236}">
              <a16:creationId xmlns:a16="http://schemas.microsoft.com/office/drawing/2014/main" id="{B91A96E5-5412-43C7-9ADB-51A436441D10}"/>
            </a:ext>
          </a:extLst>
        </xdr:cNvPr>
        <xdr:cNvSpPr txBox="1"/>
      </xdr:nvSpPr>
      <xdr:spPr>
        <a:xfrm>
          <a:off x="21636697" y="1737330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526</xdr:row>
      <xdr:rowOff>378069</xdr:rowOff>
    </xdr:from>
    <xdr:ext cx="65" cy="170239"/>
    <xdr:sp macro="" textlink="">
      <xdr:nvSpPr>
        <xdr:cNvPr id="13" name="TextBox 6">
          <a:extLst>
            <a:ext uri="{FF2B5EF4-FFF2-40B4-BE49-F238E27FC236}">
              <a16:creationId xmlns:a16="http://schemas.microsoft.com/office/drawing/2014/main" id="{92D847C6-68DF-4E06-970D-56EFA65114A3}"/>
            </a:ext>
          </a:extLst>
        </xdr:cNvPr>
        <xdr:cNvSpPr txBox="1"/>
      </xdr:nvSpPr>
      <xdr:spPr>
        <a:xfrm>
          <a:off x="21636697" y="1737330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528</xdr:row>
      <xdr:rowOff>378069</xdr:rowOff>
    </xdr:from>
    <xdr:ext cx="65" cy="170239"/>
    <xdr:sp macro="" textlink="">
      <xdr:nvSpPr>
        <xdr:cNvPr id="14" name="TextBox 4">
          <a:extLst>
            <a:ext uri="{FF2B5EF4-FFF2-40B4-BE49-F238E27FC236}">
              <a16:creationId xmlns:a16="http://schemas.microsoft.com/office/drawing/2014/main" id="{686C3500-524F-44F2-BD4D-6F5765A1374E}"/>
            </a:ext>
          </a:extLst>
        </xdr:cNvPr>
        <xdr:cNvSpPr txBox="1"/>
      </xdr:nvSpPr>
      <xdr:spPr>
        <a:xfrm>
          <a:off x="21636697" y="1743579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530</xdr:row>
      <xdr:rowOff>378069</xdr:rowOff>
    </xdr:from>
    <xdr:ext cx="65" cy="170239"/>
    <xdr:sp macro="" textlink="">
      <xdr:nvSpPr>
        <xdr:cNvPr id="15" name="TextBox 4">
          <a:extLst>
            <a:ext uri="{FF2B5EF4-FFF2-40B4-BE49-F238E27FC236}">
              <a16:creationId xmlns:a16="http://schemas.microsoft.com/office/drawing/2014/main" id="{BD53D01C-6571-49FF-83AD-BCE8844379B5}"/>
            </a:ext>
          </a:extLst>
        </xdr:cNvPr>
        <xdr:cNvSpPr txBox="1"/>
      </xdr:nvSpPr>
      <xdr:spPr>
        <a:xfrm>
          <a:off x="21636697" y="1748151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528</xdr:row>
      <xdr:rowOff>378069</xdr:rowOff>
    </xdr:from>
    <xdr:ext cx="65" cy="170239"/>
    <xdr:sp macro="" textlink="">
      <xdr:nvSpPr>
        <xdr:cNvPr id="16" name="TextBox 5">
          <a:extLst>
            <a:ext uri="{FF2B5EF4-FFF2-40B4-BE49-F238E27FC236}">
              <a16:creationId xmlns:a16="http://schemas.microsoft.com/office/drawing/2014/main" id="{4CC31688-77B7-40CB-9C65-849A21AE3760}"/>
            </a:ext>
          </a:extLst>
        </xdr:cNvPr>
        <xdr:cNvSpPr txBox="1"/>
      </xdr:nvSpPr>
      <xdr:spPr>
        <a:xfrm>
          <a:off x="21636697" y="1743579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528</xdr:row>
      <xdr:rowOff>378069</xdr:rowOff>
    </xdr:from>
    <xdr:ext cx="65" cy="170239"/>
    <xdr:sp macro="" textlink="">
      <xdr:nvSpPr>
        <xdr:cNvPr id="17" name="TextBox 6">
          <a:extLst>
            <a:ext uri="{FF2B5EF4-FFF2-40B4-BE49-F238E27FC236}">
              <a16:creationId xmlns:a16="http://schemas.microsoft.com/office/drawing/2014/main" id="{3273B9BF-84E3-4768-9BC9-F31122DEBD9D}"/>
            </a:ext>
          </a:extLst>
        </xdr:cNvPr>
        <xdr:cNvSpPr txBox="1"/>
      </xdr:nvSpPr>
      <xdr:spPr>
        <a:xfrm>
          <a:off x="21636697" y="1743579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530</xdr:row>
      <xdr:rowOff>378069</xdr:rowOff>
    </xdr:from>
    <xdr:ext cx="65" cy="170239"/>
    <xdr:sp macro="" textlink="">
      <xdr:nvSpPr>
        <xdr:cNvPr id="18" name="TextBox 5">
          <a:extLst>
            <a:ext uri="{FF2B5EF4-FFF2-40B4-BE49-F238E27FC236}">
              <a16:creationId xmlns:a16="http://schemas.microsoft.com/office/drawing/2014/main" id="{094351F1-F6B9-453E-BCF6-99E5643C2E5A}"/>
            </a:ext>
          </a:extLst>
        </xdr:cNvPr>
        <xdr:cNvSpPr txBox="1"/>
      </xdr:nvSpPr>
      <xdr:spPr>
        <a:xfrm>
          <a:off x="21636697" y="1748151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530</xdr:row>
      <xdr:rowOff>378069</xdr:rowOff>
    </xdr:from>
    <xdr:ext cx="65" cy="170239"/>
    <xdr:sp macro="" textlink="">
      <xdr:nvSpPr>
        <xdr:cNvPr id="19" name="TextBox 6">
          <a:extLst>
            <a:ext uri="{FF2B5EF4-FFF2-40B4-BE49-F238E27FC236}">
              <a16:creationId xmlns:a16="http://schemas.microsoft.com/office/drawing/2014/main" id="{890F3571-0D5A-4F16-9836-D4DB2EFD04D7}"/>
            </a:ext>
          </a:extLst>
        </xdr:cNvPr>
        <xdr:cNvSpPr txBox="1"/>
      </xdr:nvSpPr>
      <xdr:spPr>
        <a:xfrm>
          <a:off x="21636697" y="1748151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530</xdr:row>
      <xdr:rowOff>378069</xdr:rowOff>
    </xdr:from>
    <xdr:ext cx="65" cy="170239"/>
    <xdr:sp macro="" textlink="">
      <xdr:nvSpPr>
        <xdr:cNvPr id="20" name="TextBox 4">
          <a:extLst>
            <a:ext uri="{FF2B5EF4-FFF2-40B4-BE49-F238E27FC236}">
              <a16:creationId xmlns:a16="http://schemas.microsoft.com/office/drawing/2014/main" id="{1D9FBFBB-785B-4219-9198-5A13A80FFBA9}"/>
            </a:ext>
          </a:extLst>
        </xdr:cNvPr>
        <xdr:cNvSpPr txBox="1"/>
      </xdr:nvSpPr>
      <xdr:spPr>
        <a:xfrm>
          <a:off x="21636697" y="1748151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532</xdr:row>
      <xdr:rowOff>378069</xdr:rowOff>
    </xdr:from>
    <xdr:ext cx="65" cy="170239"/>
    <xdr:sp macro="" textlink="">
      <xdr:nvSpPr>
        <xdr:cNvPr id="21" name="TextBox 4">
          <a:extLst>
            <a:ext uri="{FF2B5EF4-FFF2-40B4-BE49-F238E27FC236}">
              <a16:creationId xmlns:a16="http://schemas.microsoft.com/office/drawing/2014/main" id="{0A79AFF7-D39E-42CB-AC37-89BAC8950340}"/>
            </a:ext>
          </a:extLst>
        </xdr:cNvPr>
        <xdr:cNvSpPr txBox="1"/>
      </xdr:nvSpPr>
      <xdr:spPr>
        <a:xfrm>
          <a:off x="21636697" y="175272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530</xdr:row>
      <xdr:rowOff>378069</xdr:rowOff>
    </xdr:from>
    <xdr:ext cx="65" cy="170239"/>
    <xdr:sp macro="" textlink="">
      <xdr:nvSpPr>
        <xdr:cNvPr id="22" name="TextBox 5">
          <a:extLst>
            <a:ext uri="{FF2B5EF4-FFF2-40B4-BE49-F238E27FC236}">
              <a16:creationId xmlns:a16="http://schemas.microsoft.com/office/drawing/2014/main" id="{C898165B-CD69-4842-8CA0-050495BFA7ED}"/>
            </a:ext>
          </a:extLst>
        </xdr:cNvPr>
        <xdr:cNvSpPr txBox="1"/>
      </xdr:nvSpPr>
      <xdr:spPr>
        <a:xfrm>
          <a:off x="21636697" y="1748151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530</xdr:row>
      <xdr:rowOff>378069</xdr:rowOff>
    </xdr:from>
    <xdr:ext cx="65" cy="170239"/>
    <xdr:sp macro="" textlink="">
      <xdr:nvSpPr>
        <xdr:cNvPr id="23" name="TextBox 6">
          <a:extLst>
            <a:ext uri="{FF2B5EF4-FFF2-40B4-BE49-F238E27FC236}">
              <a16:creationId xmlns:a16="http://schemas.microsoft.com/office/drawing/2014/main" id="{0E801440-40E2-42FE-A3CD-470BFF82549A}"/>
            </a:ext>
          </a:extLst>
        </xdr:cNvPr>
        <xdr:cNvSpPr txBox="1"/>
      </xdr:nvSpPr>
      <xdr:spPr>
        <a:xfrm>
          <a:off x="21636697" y="1748151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532</xdr:row>
      <xdr:rowOff>378069</xdr:rowOff>
    </xdr:from>
    <xdr:ext cx="65" cy="170239"/>
    <xdr:sp macro="" textlink="">
      <xdr:nvSpPr>
        <xdr:cNvPr id="24" name="TextBox 5">
          <a:extLst>
            <a:ext uri="{FF2B5EF4-FFF2-40B4-BE49-F238E27FC236}">
              <a16:creationId xmlns:a16="http://schemas.microsoft.com/office/drawing/2014/main" id="{836709AD-1095-4C93-B0E1-748E944C8A77}"/>
            </a:ext>
          </a:extLst>
        </xdr:cNvPr>
        <xdr:cNvSpPr txBox="1"/>
      </xdr:nvSpPr>
      <xdr:spPr>
        <a:xfrm>
          <a:off x="21636697" y="175272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532</xdr:row>
      <xdr:rowOff>378069</xdr:rowOff>
    </xdr:from>
    <xdr:ext cx="65" cy="170239"/>
    <xdr:sp macro="" textlink="">
      <xdr:nvSpPr>
        <xdr:cNvPr id="25" name="TextBox 6">
          <a:extLst>
            <a:ext uri="{FF2B5EF4-FFF2-40B4-BE49-F238E27FC236}">
              <a16:creationId xmlns:a16="http://schemas.microsoft.com/office/drawing/2014/main" id="{218BAC8F-7AF8-46EF-A879-BF4652090A58}"/>
            </a:ext>
          </a:extLst>
        </xdr:cNvPr>
        <xdr:cNvSpPr txBox="1"/>
      </xdr:nvSpPr>
      <xdr:spPr>
        <a:xfrm>
          <a:off x="21636697" y="175272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532</xdr:row>
      <xdr:rowOff>378069</xdr:rowOff>
    </xdr:from>
    <xdr:ext cx="65" cy="170239"/>
    <xdr:sp macro="" textlink="">
      <xdr:nvSpPr>
        <xdr:cNvPr id="26" name="TextBox 4">
          <a:extLst>
            <a:ext uri="{FF2B5EF4-FFF2-40B4-BE49-F238E27FC236}">
              <a16:creationId xmlns:a16="http://schemas.microsoft.com/office/drawing/2014/main" id="{A63B88B7-EA79-489E-9EB0-C997925C980F}"/>
            </a:ext>
          </a:extLst>
        </xdr:cNvPr>
        <xdr:cNvSpPr txBox="1"/>
      </xdr:nvSpPr>
      <xdr:spPr>
        <a:xfrm>
          <a:off x="21636697" y="175272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534</xdr:row>
      <xdr:rowOff>378069</xdr:rowOff>
    </xdr:from>
    <xdr:ext cx="65" cy="170239"/>
    <xdr:sp macro="" textlink="">
      <xdr:nvSpPr>
        <xdr:cNvPr id="27" name="TextBox 4">
          <a:extLst>
            <a:ext uri="{FF2B5EF4-FFF2-40B4-BE49-F238E27FC236}">
              <a16:creationId xmlns:a16="http://schemas.microsoft.com/office/drawing/2014/main" id="{08041246-A548-4244-B2BE-1A08CF1D29DD}"/>
            </a:ext>
          </a:extLst>
        </xdr:cNvPr>
        <xdr:cNvSpPr txBox="1"/>
      </xdr:nvSpPr>
      <xdr:spPr>
        <a:xfrm>
          <a:off x="21636697" y="1757295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532</xdr:row>
      <xdr:rowOff>378069</xdr:rowOff>
    </xdr:from>
    <xdr:ext cx="65" cy="170239"/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C42E3F20-876F-4DF8-A9FF-35AB2804316A}"/>
            </a:ext>
          </a:extLst>
        </xdr:cNvPr>
        <xdr:cNvSpPr txBox="1"/>
      </xdr:nvSpPr>
      <xdr:spPr>
        <a:xfrm>
          <a:off x="21636697" y="175272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532</xdr:row>
      <xdr:rowOff>378069</xdr:rowOff>
    </xdr:from>
    <xdr:ext cx="65" cy="170239"/>
    <xdr:sp macro="" textlink="">
      <xdr:nvSpPr>
        <xdr:cNvPr id="29" name="TextBox 6">
          <a:extLst>
            <a:ext uri="{FF2B5EF4-FFF2-40B4-BE49-F238E27FC236}">
              <a16:creationId xmlns:a16="http://schemas.microsoft.com/office/drawing/2014/main" id="{50C0B3FD-EB4F-4E4C-8798-A60D9C30FC43}"/>
            </a:ext>
          </a:extLst>
        </xdr:cNvPr>
        <xdr:cNvSpPr txBox="1"/>
      </xdr:nvSpPr>
      <xdr:spPr>
        <a:xfrm>
          <a:off x="21636697" y="175272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534</xdr:row>
      <xdr:rowOff>378069</xdr:rowOff>
    </xdr:from>
    <xdr:ext cx="65" cy="170239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2EB61228-6DFD-44F8-A596-15A3E14D931E}"/>
            </a:ext>
          </a:extLst>
        </xdr:cNvPr>
        <xdr:cNvSpPr txBox="1"/>
      </xdr:nvSpPr>
      <xdr:spPr>
        <a:xfrm>
          <a:off x="21636697" y="1757295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534</xdr:row>
      <xdr:rowOff>378069</xdr:rowOff>
    </xdr:from>
    <xdr:ext cx="65" cy="170239"/>
    <xdr:sp macro="" textlink="">
      <xdr:nvSpPr>
        <xdr:cNvPr id="31" name="TextBox 6">
          <a:extLst>
            <a:ext uri="{FF2B5EF4-FFF2-40B4-BE49-F238E27FC236}">
              <a16:creationId xmlns:a16="http://schemas.microsoft.com/office/drawing/2014/main" id="{4A508266-CC74-4565-87B9-4D53378EA1F2}"/>
            </a:ext>
          </a:extLst>
        </xdr:cNvPr>
        <xdr:cNvSpPr txBox="1"/>
      </xdr:nvSpPr>
      <xdr:spPr>
        <a:xfrm>
          <a:off x="21636697" y="1757295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536</xdr:row>
      <xdr:rowOff>378069</xdr:rowOff>
    </xdr:from>
    <xdr:ext cx="65" cy="170239"/>
    <xdr:sp macro="" textlink="">
      <xdr:nvSpPr>
        <xdr:cNvPr id="32" name="TextBox 4">
          <a:extLst>
            <a:ext uri="{FF2B5EF4-FFF2-40B4-BE49-F238E27FC236}">
              <a16:creationId xmlns:a16="http://schemas.microsoft.com/office/drawing/2014/main" id="{BF4188C3-8C75-4B54-9C4E-7D13B78B88EA}"/>
            </a:ext>
          </a:extLst>
        </xdr:cNvPr>
        <xdr:cNvSpPr txBox="1"/>
      </xdr:nvSpPr>
      <xdr:spPr>
        <a:xfrm>
          <a:off x="21636697" y="1762324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538</xdr:row>
      <xdr:rowOff>378069</xdr:rowOff>
    </xdr:from>
    <xdr:ext cx="65" cy="170239"/>
    <xdr:sp macro="" textlink="">
      <xdr:nvSpPr>
        <xdr:cNvPr id="33" name="TextBox 4">
          <a:extLst>
            <a:ext uri="{FF2B5EF4-FFF2-40B4-BE49-F238E27FC236}">
              <a16:creationId xmlns:a16="http://schemas.microsoft.com/office/drawing/2014/main" id="{0987BEEB-F250-48E3-B089-D9A02FF1E38A}"/>
            </a:ext>
          </a:extLst>
        </xdr:cNvPr>
        <xdr:cNvSpPr txBox="1"/>
      </xdr:nvSpPr>
      <xdr:spPr>
        <a:xfrm>
          <a:off x="21636697" y="1767277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536</xdr:row>
      <xdr:rowOff>378069</xdr:rowOff>
    </xdr:from>
    <xdr:ext cx="65" cy="170239"/>
    <xdr:sp macro="" textlink="">
      <xdr:nvSpPr>
        <xdr:cNvPr id="34" name="TextBox 5">
          <a:extLst>
            <a:ext uri="{FF2B5EF4-FFF2-40B4-BE49-F238E27FC236}">
              <a16:creationId xmlns:a16="http://schemas.microsoft.com/office/drawing/2014/main" id="{49A7B0C6-E551-40BE-AB06-F27C0DF82C8A}"/>
            </a:ext>
          </a:extLst>
        </xdr:cNvPr>
        <xdr:cNvSpPr txBox="1"/>
      </xdr:nvSpPr>
      <xdr:spPr>
        <a:xfrm>
          <a:off x="21636697" y="1762324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536</xdr:row>
      <xdr:rowOff>378069</xdr:rowOff>
    </xdr:from>
    <xdr:ext cx="65" cy="170239"/>
    <xdr:sp macro="" textlink="">
      <xdr:nvSpPr>
        <xdr:cNvPr id="35" name="TextBox 6">
          <a:extLst>
            <a:ext uri="{FF2B5EF4-FFF2-40B4-BE49-F238E27FC236}">
              <a16:creationId xmlns:a16="http://schemas.microsoft.com/office/drawing/2014/main" id="{3E1B4B5D-EF88-4715-9CFE-8979ECCDE604}"/>
            </a:ext>
          </a:extLst>
        </xdr:cNvPr>
        <xdr:cNvSpPr txBox="1"/>
      </xdr:nvSpPr>
      <xdr:spPr>
        <a:xfrm>
          <a:off x="21636697" y="1762324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538</xdr:row>
      <xdr:rowOff>378069</xdr:rowOff>
    </xdr:from>
    <xdr:ext cx="65" cy="170239"/>
    <xdr:sp macro="" textlink="">
      <xdr:nvSpPr>
        <xdr:cNvPr id="36" name="TextBox 5">
          <a:extLst>
            <a:ext uri="{FF2B5EF4-FFF2-40B4-BE49-F238E27FC236}">
              <a16:creationId xmlns:a16="http://schemas.microsoft.com/office/drawing/2014/main" id="{8A946733-27A8-466D-A275-0FCA03BC173B}"/>
            </a:ext>
          </a:extLst>
        </xdr:cNvPr>
        <xdr:cNvSpPr txBox="1"/>
      </xdr:nvSpPr>
      <xdr:spPr>
        <a:xfrm>
          <a:off x="21636697" y="1767277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538</xdr:row>
      <xdr:rowOff>378069</xdr:rowOff>
    </xdr:from>
    <xdr:ext cx="65" cy="170239"/>
    <xdr:sp macro="" textlink="">
      <xdr:nvSpPr>
        <xdr:cNvPr id="37" name="TextBox 6">
          <a:extLst>
            <a:ext uri="{FF2B5EF4-FFF2-40B4-BE49-F238E27FC236}">
              <a16:creationId xmlns:a16="http://schemas.microsoft.com/office/drawing/2014/main" id="{9FC7AFF7-ED6E-4CC7-8414-DBA842C5848C}"/>
            </a:ext>
          </a:extLst>
        </xdr:cNvPr>
        <xdr:cNvSpPr txBox="1"/>
      </xdr:nvSpPr>
      <xdr:spPr>
        <a:xfrm>
          <a:off x="21636697" y="1767277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540</xdr:row>
      <xdr:rowOff>378069</xdr:rowOff>
    </xdr:from>
    <xdr:ext cx="65" cy="170239"/>
    <xdr:sp macro="" textlink="">
      <xdr:nvSpPr>
        <xdr:cNvPr id="38" name="TextBox 4">
          <a:extLst>
            <a:ext uri="{FF2B5EF4-FFF2-40B4-BE49-F238E27FC236}">
              <a16:creationId xmlns:a16="http://schemas.microsoft.com/office/drawing/2014/main" id="{7081FE03-1E87-4219-8185-5591A49E2DF1}"/>
            </a:ext>
          </a:extLst>
        </xdr:cNvPr>
        <xdr:cNvSpPr txBox="1"/>
      </xdr:nvSpPr>
      <xdr:spPr>
        <a:xfrm>
          <a:off x="21636697" y="177337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542</xdr:row>
      <xdr:rowOff>378069</xdr:rowOff>
    </xdr:from>
    <xdr:ext cx="65" cy="170239"/>
    <xdr:sp macro="" textlink="">
      <xdr:nvSpPr>
        <xdr:cNvPr id="39" name="TextBox 4">
          <a:extLst>
            <a:ext uri="{FF2B5EF4-FFF2-40B4-BE49-F238E27FC236}">
              <a16:creationId xmlns:a16="http://schemas.microsoft.com/office/drawing/2014/main" id="{95127EBB-1C89-4838-9FC3-D91E8243AAC6}"/>
            </a:ext>
          </a:extLst>
        </xdr:cNvPr>
        <xdr:cNvSpPr txBox="1"/>
      </xdr:nvSpPr>
      <xdr:spPr>
        <a:xfrm>
          <a:off x="2163669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407377</xdr:colOff>
      <xdr:row>540</xdr:row>
      <xdr:rowOff>378069</xdr:rowOff>
    </xdr:from>
    <xdr:ext cx="65" cy="170239"/>
    <xdr:sp macro="" textlink="">
      <xdr:nvSpPr>
        <xdr:cNvPr id="40" name="TextBox 5">
          <a:extLst>
            <a:ext uri="{FF2B5EF4-FFF2-40B4-BE49-F238E27FC236}">
              <a16:creationId xmlns:a16="http://schemas.microsoft.com/office/drawing/2014/main" id="{406A66A0-B32A-4A74-9B95-F3957015DE8F}"/>
            </a:ext>
          </a:extLst>
        </xdr:cNvPr>
        <xdr:cNvSpPr txBox="1"/>
      </xdr:nvSpPr>
      <xdr:spPr>
        <a:xfrm>
          <a:off x="21636697" y="177337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508</xdr:row>
      <xdr:rowOff>378069</xdr:rowOff>
    </xdr:from>
    <xdr:ext cx="65" cy="170239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F43A88C2-20E4-44A1-B017-30E05C1B7060}"/>
            </a:ext>
          </a:extLst>
        </xdr:cNvPr>
        <xdr:cNvSpPr txBox="1"/>
      </xdr:nvSpPr>
      <xdr:spPr>
        <a:xfrm>
          <a:off x="22444417" y="1683990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522</xdr:row>
      <xdr:rowOff>378069</xdr:rowOff>
    </xdr:from>
    <xdr:ext cx="65" cy="170239"/>
    <xdr:sp macro="" textlink="">
      <xdr:nvSpPr>
        <xdr:cNvPr id="42" name="TextBox 4">
          <a:extLst>
            <a:ext uri="{FF2B5EF4-FFF2-40B4-BE49-F238E27FC236}">
              <a16:creationId xmlns:a16="http://schemas.microsoft.com/office/drawing/2014/main" id="{AD2C7D5A-0467-4A14-A053-F878EBE475CD}"/>
            </a:ext>
          </a:extLst>
        </xdr:cNvPr>
        <xdr:cNvSpPr txBox="1"/>
      </xdr:nvSpPr>
      <xdr:spPr>
        <a:xfrm>
          <a:off x="22444417" y="1725291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520</xdr:row>
      <xdr:rowOff>378069</xdr:rowOff>
    </xdr:from>
    <xdr:ext cx="65" cy="170239"/>
    <xdr:sp macro="" textlink="">
      <xdr:nvSpPr>
        <xdr:cNvPr id="43" name="TextBox 5">
          <a:extLst>
            <a:ext uri="{FF2B5EF4-FFF2-40B4-BE49-F238E27FC236}">
              <a16:creationId xmlns:a16="http://schemas.microsoft.com/office/drawing/2014/main" id="{2664C976-4C55-4EEC-B379-606337EBC84B}"/>
            </a:ext>
          </a:extLst>
        </xdr:cNvPr>
        <xdr:cNvSpPr txBox="1"/>
      </xdr:nvSpPr>
      <xdr:spPr>
        <a:xfrm>
          <a:off x="22444417" y="1717823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520</xdr:row>
      <xdr:rowOff>378069</xdr:rowOff>
    </xdr:from>
    <xdr:ext cx="65" cy="170239"/>
    <xdr:sp macro="" textlink="">
      <xdr:nvSpPr>
        <xdr:cNvPr id="44" name="TextBox 6">
          <a:extLst>
            <a:ext uri="{FF2B5EF4-FFF2-40B4-BE49-F238E27FC236}">
              <a16:creationId xmlns:a16="http://schemas.microsoft.com/office/drawing/2014/main" id="{6CF1B7A9-C714-4FDF-81E5-485B050422EC}"/>
            </a:ext>
          </a:extLst>
        </xdr:cNvPr>
        <xdr:cNvSpPr txBox="1"/>
      </xdr:nvSpPr>
      <xdr:spPr>
        <a:xfrm>
          <a:off x="22444417" y="1717823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524</xdr:row>
      <xdr:rowOff>378069</xdr:rowOff>
    </xdr:from>
    <xdr:ext cx="65" cy="170239"/>
    <xdr:sp macro="" textlink="">
      <xdr:nvSpPr>
        <xdr:cNvPr id="45" name="TextBox 4">
          <a:extLst>
            <a:ext uri="{FF2B5EF4-FFF2-40B4-BE49-F238E27FC236}">
              <a16:creationId xmlns:a16="http://schemas.microsoft.com/office/drawing/2014/main" id="{37CB3423-45FB-4906-8045-CE0460246613}"/>
            </a:ext>
          </a:extLst>
        </xdr:cNvPr>
        <xdr:cNvSpPr txBox="1"/>
      </xdr:nvSpPr>
      <xdr:spPr>
        <a:xfrm>
          <a:off x="22444417" y="1731234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522</xdr:row>
      <xdr:rowOff>378069</xdr:rowOff>
    </xdr:from>
    <xdr:ext cx="65" cy="170239"/>
    <xdr:sp macro="" textlink="">
      <xdr:nvSpPr>
        <xdr:cNvPr id="46" name="TextBox 5">
          <a:extLst>
            <a:ext uri="{FF2B5EF4-FFF2-40B4-BE49-F238E27FC236}">
              <a16:creationId xmlns:a16="http://schemas.microsoft.com/office/drawing/2014/main" id="{9E108C58-1A4E-4071-AB2A-3FC6551320AD}"/>
            </a:ext>
          </a:extLst>
        </xdr:cNvPr>
        <xdr:cNvSpPr txBox="1"/>
      </xdr:nvSpPr>
      <xdr:spPr>
        <a:xfrm>
          <a:off x="22444417" y="1725291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522</xdr:row>
      <xdr:rowOff>378069</xdr:rowOff>
    </xdr:from>
    <xdr:ext cx="65" cy="170239"/>
    <xdr:sp macro="" textlink="">
      <xdr:nvSpPr>
        <xdr:cNvPr id="47" name="TextBox 6">
          <a:extLst>
            <a:ext uri="{FF2B5EF4-FFF2-40B4-BE49-F238E27FC236}">
              <a16:creationId xmlns:a16="http://schemas.microsoft.com/office/drawing/2014/main" id="{95B35EB6-EF95-4E0C-BC51-CC91048CBE13}"/>
            </a:ext>
          </a:extLst>
        </xdr:cNvPr>
        <xdr:cNvSpPr txBox="1"/>
      </xdr:nvSpPr>
      <xdr:spPr>
        <a:xfrm>
          <a:off x="22444417" y="1725291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526</xdr:row>
      <xdr:rowOff>378069</xdr:rowOff>
    </xdr:from>
    <xdr:ext cx="65" cy="170239"/>
    <xdr:sp macro="" textlink="">
      <xdr:nvSpPr>
        <xdr:cNvPr id="48" name="TextBox 4">
          <a:extLst>
            <a:ext uri="{FF2B5EF4-FFF2-40B4-BE49-F238E27FC236}">
              <a16:creationId xmlns:a16="http://schemas.microsoft.com/office/drawing/2014/main" id="{E23E818A-2B87-4292-87FC-FA7A532C6616}"/>
            </a:ext>
          </a:extLst>
        </xdr:cNvPr>
        <xdr:cNvSpPr txBox="1"/>
      </xdr:nvSpPr>
      <xdr:spPr>
        <a:xfrm>
          <a:off x="22444417" y="1737330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524</xdr:row>
      <xdr:rowOff>378069</xdr:rowOff>
    </xdr:from>
    <xdr:ext cx="65" cy="170239"/>
    <xdr:sp macro="" textlink="">
      <xdr:nvSpPr>
        <xdr:cNvPr id="49" name="TextBox 5">
          <a:extLst>
            <a:ext uri="{FF2B5EF4-FFF2-40B4-BE49-F238E27FC236}">
              <a16:creationId xmlns:a16="http://schemas.microsoft.com/office/drawing/2014/main" id="{0A96005F-8785-4F5D-9F60-D80633A227DC}"/>
            </a:ext>
          </a:extLst>
        </xdr:cNvPr>
        <xdr:cNvSpPr txBox="1"/>
      </xdr:nvSpPr>
      <xdr:spPr>
        <a:xfrm>
          <a:off x="22444417" y="1731234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524</xdr:row>
      <xdr:rowOff>378069</xdr:rowOff>
    </xdr:from>
    <xdr:ext cx="65" cy="170239"/>
    <xdr:sp macro="" textlink="">
      <xdr:nvSpPr>
        <xdr:cNvPr id="50" name="TextBox 6">
          <a:extLst>
            <a:ext uri="{FF2B5EF4-FFF2-40B4-BE49-F238E27FC236}">
              <a16:creationId xmlns:a16="http://schemas.microsoft.com/office/drawing/2014/main" id="{E0EB6C0B-D732-48D6-93AA-0E1F11A8B887}"/>
            </a:ext>
          </a:extLst>
        </xdr:cNvPr>
        <xdr:cNvSpPr txBox="1"/>
      </xdr:nvSpPr>
      <xdr:spPr>
        <a:xfrm>
          <a:off x="22444417" y="1731234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526</xdr:row>
      <xdr:rowOff>378069</xdr:rowOff>
    </xdr:from>
    <xdr:ext cx="65" cy="170239"/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68269F1C-9F8B-4BCF-AB6F-9D7EE219A230}"/>
            </a:ext>
          </a:extLst>
        </xdr:cNvPr>
        <xdr:cNvSpPr txBox="1"/>
      </xdr:nvSpPr>
      <xdr:spPr>
        <a:xfrm>
          <a:off x="22444417" y="1737330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526</xdr:row>
      <xdr:rowOff>378069</xdr:rowOff>
    </xdr:from>
    <xdr:ext cx="65" cy="170239"/>
    <xdr:sp macro="" textlink="">
      <xdr:nvSpPr>
        <xdr:cNvPr id="52" name="TextBox 6">
          <a:extLst>
            <a:ext uri="{FF2B5EF4-FFF2-40B4-BE49-F238E27FC236}">
              <a16:creationId xmlns:a16="http://schemas.microsoft.com/office/drawing/2014/main" id="{3837FFB7-8A5E-42C5-8328-E8593C61C106}"/>
            </a:ext>
          </a:extLst>
        </xdr:cNvPr>
        <xdr:cNvSpPr txBox="1"/>
      </xdr:nvSpPr>
      <xdr:spPr>
        <a:xfrm>
          <a:off x="22444417" y="1737330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528</xdr:row>
      <xdr:rowOff>378069</xdr:rowOff>
    </xdr:from>
    <xdr:ext cx="65" cy="170239"/>
    <xdr:sp macro="" textlink="">
      <xdr:nvSpPr>
        <xdr:cNvPr id="53" name="TextBox 4">
          <a:extLst>
            <a:ext uri="{FF2B5EF4-FFF2-40B4-BE49-F238E27FC236}">
              <a16:creationId xmlns:a16="http://schemas.microsoft.com/office/drawing/2014/main" id="{9C776DDC-7A18-433F-87F3-E38F6332DA95}"/>
            </a:ext>
          </a:extLst>
        </xdr:cNvPr>
        <xdr:cNvSpPr txBox="1"/>
      </xdr:nvSpPr>
      <xdr:spPr>
        <a:xfrm>
          <a:off x="22444417" y="1743579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530</xdr:row>
      <xdr:rowOff>378069</xdr:rowOff>
    </xdr:from>
    <xdr:ext cx="65" cy="170239"/>
    <xdr:sp macro="" textlink="">
      <xdr:nvSpPr>
        <xdr:cNvPr id="54" name="TextBox 4">
          <a:extLst>
            <a:ext uri="{FF2B5EF4-FFF2-40B4-BE49-F238E27FC236}">
              <a16:creationId xmlns:a16="http://schemas.microsoft.com/office/drawing/2014/main" id="{2B4C3725-2DC0-46EC-AC28-6FED3664491B}"/>
            </a:ext>
          </a:extLst>
        </xdr:cNvPr>
        <xdr:cNvSpPr txBox="1"/>
      </xdr:nvSpPr>
      <xdr:spPr>
        <a:xfrm>
          <a:off x="22444417" y="1748151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528</xdr:row>
      <xdr:rowOff>378069</xdr:rowOff>
    </xdr:from>
    <xdr:ext cx="65" cy="170239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9F985F01-C6E8-4C30-8E7F-BE209C1D1D40}"/>
            </a:ext>
          </a:extLst>
        </xdr:cNvPr>
        <xdr:cNvSpPr txBox="1"/>
      </xdr:nvSpPr>
      <xdr:spPr>
        <a:xfrm>
          <a:off x="22444417" y="1743579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528</xdr:row>
      <xdr:rowOff>378069</xdr:rowOff>
    </xdr:from>
    <xdr:ext cx="65" cy="170239"/>
    <xdr:sp macro="" textlink="">
      <xdr:nvSpPr>
        <xdr:cNvPr id="56" name="TextBox 6">
          <a:extLst>
            <a:ext uri="{FF2B5EF4-FFF2-40B4-BE49-F238E27FC236}">
              <a16:creationId xmlns:a16="http://schemas.microsoft.com/office/drawing/2014/main" id="{3E9532DE-0694-49D7-8B53-8EEDF4C3CF17}"/>
            </a:ext>
          </a:extLst>
        </xdr:cNvPr>
        <xdr:cNvSpPr txBox="1"/>
      </xdr:nvSpPr>
      <xdr:spPr>
        <a:xfrm>
          <a:off x="22444417" y="1743579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530</xdr:row>
      <xdr:rowOff>378069</xdr:rowOff>
    </xdr:from>
    <xdr:ext cx="65" cy="170239"/>
    <xdr:sp macro="" textlink="">
      <xdr:nvSpPr>
        <xdr:cNvPr id="57" name="TextBox 5">
          <a:extLst>
            <a:ext uri="{FF2B5EF4-FFF2-40B4-BE49-F238E27FC236}">
              <a16:creationId xmlns:a16="http://schemas.microsoft.com/office/drawing/2014/main" id="{EAC027A9-9FE6-495C-9BA1-376B67FD66BF}"/>
            </a:ext>
          </a:extLst>
        </xdr:cNvPr>
        <xdr:cNvSpPr txBox="1"/>
      </xdr:nvSpPr>
      <xdr:spPr>
        <a:xfrm>
          <a:off x="22444417" y="1748151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530</xdr:row>
      <xdr:rowOff>378069</xdr:rowOff>
    </xdr:from>
    <xdr:ext cx="65" cy="170239"/>
    <xdr:sp macro="" textlink="">
      <xdr:nvSpPr>
        <xdr:cNvPr id="58" name="TextBox 6">
          <a:extLst>
            <a:ext uri="{FF2B5EF4-FFF2-40B4-BE49-F238E27FC236}">
              <a16:creationId xmlns:a16="http://schemas.microsoft.com/office/drawing/2014/main" id="{AFB71C0A-850F-4ACA-A02F-69550E3151C1}"/>
            </a:ext>
          </a:extLst>
        </xdr:cNvPr>
        <xdr:cNvSpPr txBox="1"/>
      </xdr:nvSpPr>
      <xdr:spPr>
        <a:xfrm>
          <a:off x="22444417" y="1748151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530</xdr:row>
      <xdr:rowOff>378069</xdr:rowOff>
    </xdr:from>
    <xdr:ext cx="65" cy="170239"/>
    <xdr:sp macro="" textlink="">
      <xdr:nvSpPr>
        <xdr:cNvPr id="59" name="TextBox 4">
          <a:extLst>
            <a:ext uri="{FF2B5EF4-FFF2-40B4-BE49-F238E27FC236}">
              <a16:creationId xmlns:a16="http://schemas.microsoft.com/office/drawing/2014/main" id="{D5D4CE66-992F-455C-BCF1-5FCF8FF41589}"/>
            </a:ext>
          </a:extLst>
        </xdr:cNvPr>
        <xdr:cNvSpPr txBox="1"/>
      </xdr:nvSpPr>
      <xdr:spPr>
        <a:xfrm>
          <a:off x="22444417" y="1748151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60" name="TextBox 4">
          <a:extLst>
            <a:ext uri="{FF2B5EF4-FFF2-40B4-BE49-F238E27FC236}">
              <a16:creationId xmlns:a16="http://schemas.microsoft.com/office/drawing/2014/main" id="{503D80A9-342D-4369-B627-AB2D3D295D22}"/>
            </a:ext>
          </a:extLst>
        </xdr:cNvPr>
        <xdr:cNvSpPr txBox="1"/>
      </xdr:nvSpPr>
      <xdr:spPr>
        <a:xfrm>
          <a:off x="22444417" y="175272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530</xdr:row>
      <xdr:rowOff>378069</xdr:rowOff>
    </xdr:from>
    <xdr:ext cx="65" cy="170239"/>
    <xdr:sp macro="" textlink="">
      <xdr:nvSpPr>
        <xdr:cNvPr id="61" name="TextBox 5">
          <a:extLst>
            <a:ext uri="{FF2B5EF4-FFF2-40B4-BE49-F238E27FC236}">
              <a16:creationId xmlns:a16="http://schemas.microsoft.com/office/drawing/2014/main" id="{24DCEA98-5F67-4943-AB5D-D236FFFEABDB}"/>
            </a:ext>
          </a:extLst>
        </xdr:cNvPr>
        <xdr:cNvSpPr txBox="1"/>
      </xdr:nvSpPr>
      <xdr:spPr>
        <a:xfrm>
          <a:off x="22444417" y="1748151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530</xdr:row>
      <xdr:rowOff>378069</xdr:rowOff>
    </xdr:from>
    <xdr:ext cx="65" cy="170239"/>
    <xdr:sp macro="" textlink="">
      <xdr:nvSpPr>
        <xdr:cNvPr id="62" name="TextBox 6">
          <a:extLst>
            <a:ext uri="{FF2B5EF4-FFF2-40B4-BE49-F238E27FC236}">
              <a16:creationId xmlns:a16="http://schemas.microsoft.com/office/drawing/2014/main" id="{8EF7476A-8BD2-41B4-BB09-B73407422397}"/>
            </a:ext>
          </a:extLst>
        </xdr:cNvPr>
        <xdr:cNvSpPr txBox="1"/>
      </xdr:nvSpPr>
      <xdr:spPr>
        <a:xfrm>
          <a:off x="22444417" y="1748151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63" name="TextBox 5">
          <a:extLst>
            <a:ext uri="{FF2B5EF4-FFF2-40B4-BE49-F238E27FC236}">
              <a16:creationId xmlns:a16="http://schemas.microsoft.com/office/drawing/2014/main" id="{0EF6C4C4-28BE-402D-A88D-48B0D121BB54}"/>
            </a:ext>
          </a:extLst>
        </xdr:cNvPr>
        <xdr:cNvSpPr txBox="1"/>
      </xdr:nvSpPr>
      <xdr:spPr>
        <a:xfrm>
          <a:off x="22444417" y="175272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64" name="TextBox 6">
          <a:extLst>
            <a:ext uri="{FF2B5EF4-FFF2-40B4-BE49-F238E27FC236}">
              <a16:creationId xmlns:a16="http://schemas.microsoft.com/office/drawing/2014/main" id="{EDF410B6-7DBE-4142-9097-1EB6295554C1}"/>
            </a:ext>
          </a:extLst>
        </xdr:cNvPr>
        <xdr:cNvSpPr txBox="1"/>
      </xdr:nvSpPr>
      <xdr:spPr>
        <a:xfrm>
          <a:off x="22444417" y="175272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65" name="TextBox 4">
          <a:extLst>
            <a:ext uri="{FF2B5EF4-FFF2-40B4-BE49-F238E27FC236}">
              <a16:creationId xmlns:a16="http://schemas.microsoft.com/office/drawing/2014/main" id="{B7BC4581-28A0-443C-9F91-81A7D08F0505}"/>
            </a:ext>
          </a:extLst>
        </xdr:cNvPr>
        <xdr:cNvSpPr txBox="1"/>
      </xdr:nvSpPr>
      <xdr:spPr>
        <a:xfrm>
          <a:off x="22444417" y="175272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534</xdr:row>
      <xdr:rowOff>378069</xdr:rowOff>
    </xdr:from>
    <xdr:ext cx="65" cy="170239"/>
    <xdr:sp macro="" textlink="">
      <xdr:nvSpPr>
        <xdr:cNvPr id="66" name="TextBox 4">
          <a:extLst>
            <a:ext uri="{FF2B5EF4-FFF2-40B4-BE49-F238E27FC236}">
              <a16:creationId xmlns:a16="http://schemas.microsoft.com/office/drawing/2014/main" id="{3C68A8F7-7DDC-4362-B679-93D5BDA40AF7}"/>
            </a:ext>
          </a:extLst>
        </xdr:cNvPr>
        <xdr:cNvSpPr txBox="1"/>
      </xdr:nvSpPr>
      <xdr:spPr>
        <a:xfrm>
          <a:off x="22444417" y="1757295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67" name="TextBox 5">
          <a:extLst>
            <a:ext uri="{FF2B5EF4-FFF2-40B4-BE49-F238E27FC236}">
              <a16:creationId xmlns:a16="http://schemas.microsoft.com/office/drawing/2014/main" id="{3F4A9011-FD49-419C-A546-50BB1A99B534}"/>
            </a:ext>
          </a:extLst>
        </xdr:cNvPr>
        <xdr:cNvSpPr txBox="1"/>
      </xdr:nvSpPr>
      <xdr:spPr>
        <a:xfrm>
          <a:off x="22444417" y="175272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68" name="TextBox 6">
          <a:extLst>
            <a:ext uri="{FF2B5EF4-FFF2-40B4-BE49-F238E27FC236}">
              <a16:creationId xmlns:a16="http://schemas.microsoft.com/office/drawing/2014/main" id="{E86A7BC0-872F-4C91-A870-990E0ECD3E66}"/>
            </a:ext>
          </a:extLst>
        </xdr:cNvPr>
        <xdr:cNvSpPr txBox="1"/>
      </xdr:nvSpPr>
      <xdr:spPr>
        <a:xfrm>
          <a:off x="22444417" y="175272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534</xdr:row>
      <xdr:rowOff>378069</xdr:rowOff>
    </xdr:from>
    <xdr:ext cx="65" cy="170239"/>
    <xdr:sp macro="" textlink="">
      <xdr:nvSpPr>
        <xdr:cNvPr id="69" name="TextBox 5">
          <a:extLst>
            <a:ext uri="{FF2B5EF4-FFF2-40B4-BE49-F238E27FC236}">
              <a16:creationId xmlns:a16="http://schemas.microsoft.com/office/drawing/2014/main" id="{DC36D072-FA05-4EA8-B6B7-579E47478B1C}"/>
            </a:ext>
          </a:extLst>
        </xdr:cNvPr>
        <xdr:cNvSpPr txBox="1"/>
      </xdr:nvSpPr>
      <xdr:spPr>
        <a:xfrm>
          <a:off x="22444417" y="1757295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534</xdr:row>
      <xdr:rowOff>378069</xdr:rowOff>
    </xdr:from>
    <xdr:ext cx="65" cy="170239"/>
    <xdr:sp macro="" textlink="">
      <xdr:nvSpPr>
        <xdr:cNvPr id="70" name="TextBox 6">
          <a:extLst>
            <a:ext uri="{FF2B5EF4-FFF2-40B4-BE49-F238E27FC236}">
              <a16:creationId xmlns:a16="http://schemas.microsoft.com/office/drawing/2014/main" id="{9BEA7300-2A45-44D0-BC4D-B6EC5087CB89}"/>
            </a:ext>
          </a:extLst>
        </xdr:cNvPr>
        <xdr:cNvSpPr txBox="1"/>
      </xdr:nvSpPr>
      <xdr:spPr>
        <a:xfrm>
          <a:off x="22444417" y="1757295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71" name="TextBox 4">
          <a:extLst>
            <a:ext uri="{FF2B5EF4-FFF2-40B4-BE49-F238E27FC236}">
              <a16:creationId xmlns:a16="http://schemas.microsoft.com/office/drawing/2014/main" id="{73AE8C00-1A87-4D5B-BF7C-ED4144751A85}"/>
            </a:ext>
          </a:extLst>
        </xdr:cNvPr>
        <xdr:cNvSpPr txBox="1"/>
      </xdr:nvSpPr>
      <xdr:spPr>
        <a:xfrm>
          <a:off x="22444417" y="1762324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72" name="TextBox 4">
          <a:extLst>
            <a:ext uri="{FF2B5EF4-FFF2-40B4-BE49-F238E27FC236}">
              <a16:creationId xmlns:a16="http://schemas.microsoft.com/office/drawing/2014/main" id="{49B0D906-607D-4B82-B6B2-60A71103D6EE}"/>
            </a:ext>
          </a:extLst>
        </xdr:cNvPr>
        <xdr:cNvSpPr txBox="1"/>
      </xdr:nvSpPr>
      <xdr:spPr>
        <a:xfrm>
          <a:off x="22444417" y="1767277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73" name="TextBox 5">
          <a:extLst>
            <a:ext uri="{FF2B5EF4-FFF2-40B4-BE49-F238E27FC236}">
              <a16:creationId xmlns:a16="http://schemas.microsoft.com/office/drawing/2014/main" id="{3C18FEA9-366E-435E-8965-2AD89D5422DD}"/>
            </a:ext>
          </a:extLst>
        </xdr:cNvPr>
        <xdr:cNvSpPr txBox="1"/>
      </xdr:nvSpPr>
      <xdr:spPr>
        <a:xfrm>
          <a:off x="22444417" y="1762324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74" name="TextBox 6">
          <a:extLst>
            <a:ext uri="{FF2B5EF4-FFF2-40B4-BE49-F238E27FC236}">
              <a16:creationId xmlns:a16="http://schemas.microsoft.com/office/drawing/2014/main" id="{8965BEBA-2933-421C-9D43-8AF99E9EE04D}"/>
            </a:ext>
          </a:extLst>
        </xdr:cNvPr>
        <xdr:cNvSpPr txBox="1"/>
      </xdr:nvSpPr>
      <xdr:spPr>
        <a:xfrm>
          <a:off x="22444417" y="1762324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75" name="TextBox 5">
          <a:extLst>
            <a:ext uri="{FF2B5EF4-FFF2-40B4-BE49-F238E27FC236}">
              <a16:creationId xmlns:a16="http://schemas.microsoft.com/office/drawing/2014/main" id="{3CF0A7FC-A963-44D6-8E23-5B366BE3A59D}"/>
            </a:ext>
          </a:extLst>
        </xdr:cNvPr>
        <xdr:cNvSpPr txBox="1"/>
      </xdr:nvSpPr>
      <xdr:spPr>
        <a:xfrm>
          <a:off x="22444417" y="1767277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76" name="TextBox 6">
          <a:extLst>
            <a:ext uri="{FF2B5EF4-FFF2-40B4-BE49-F238E27FC236}">
              <a16:creationId xmlns:a16="http://schemas.microsoft.com/office/drawing/2014/main" id="{6936BEDD-08BB-4FDB-A33C-2D613CF6B7B1}"/>
            </a:ext>
          </a:extLst>
        </xdr:cNvPr>
        <xdr:cNvSpPr txBox="1"/>
      </xdr:nvSpPr>
      <xdr:spPr>
        <a:xfrm>
          <a:off x="22444417" y="1767277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77" name="TextBox 4">
          <a:extLst>
            <a:ext uri="{FF2B5EF4-FFF2-40B4-BE49-F238E27FC236}">
              <a16:creationId xmlns:a16="http://schemas.microsoft.com/office/drawing/2014/main" id="{F38AEBC6-4033-49A4-95E9-1DAE9678E990}"/>
            </a:ext>
          </a:extLst>
        </xdr:cNvPr>
        <xdr:cNvSpPr txBox="1"/>
      </xdr:nvSpPr>
      <xdr:spPr>
        <a:xfrm>
          <a:off x="22444417" y="177337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78" name="TextBox 4">
          <a:extLst>
            <a:ext uri="{FF2B5EF4-FFF2-40B4-BE49-F238E27FC236}">
              <a16:creationId xmlns:a16="http://schemas.microsoft.com/office/drawing/2014/main" id="{ADE36E3C-4BC4-4B8F-A93C-949311B8456E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79" name="TextBox 5">
          <a:extLst>
            <a:ext uri="{FF2B5EF4-FFF2-40B4-BE49-F238E27FC236}">
              <a16:creationId xmlns:a16="http://schemas.microsoft.com/office/drawing/2014/main" id="{F233CC93-ACB6-4CBC-B900-6FB7629541B7}"/>
            </a:ext>
          </a:extLst>
        </xdr:cNvPr>
        <xdr:cNvSpPr txBox="1"/>
      </xdr:nvSpPr>
      <xdr:spPr>
        <a:xfrm>
          <a:off x="22444417" y="177337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524</xdr:row>
      <xdr:rowOff>378069</xdr:rowOff>
    </xdr:from>
    <xdr:ext cx="65" cy="170239"/>
    <xdr:sp macro="" textlink="">
      <xdr:nvSpPr>
        <xdr:cNvPr id="80" name="TextBox 4">
          <a:extLst>
            <a:ext uri="{FF2B5EF4-FFF2-40B4-BE49-F238E27FC236}">
              <a16:creationId xmlns:a16="http://schemas.microsoft.com/office/drawing/2014/main" id="{7A9A1DB9-3677-478C-86E1-34FD18DC381A}"/>
            </a:ext>
          </a:extLst>
        </xdr:cNvPr>
        <xdr:cNvSpPr txBox="1"/>
      </xdr:nvSpPr>
      <xdr:spPr>
        <a:xfrm>
          <a:off x="22444417" y="1731234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522</xdr:row>
      <xdr:rowOff>378069</xdr:rowOff>
    </xdr:from>
    <xdr:ext cx="65" cy="170239"/>
    <xdr:sp macro="" textlink="">
      <xdr:nvSpPr>
        <xdr:cNvPr id="81" name="TextBox 5">
          <a:extLst>
            <a:ext uri="{FF2B5EF4-FFF2-40B4-BE49-F238E27FC236}">
              <a16:creationId xmlns:a16="http://schemas.microsoft.com/office/drawing/2014/main" id="{D4E5C1E9-7900-4B37-AB86-E78399F2C6FB}"/>
            </a:ext>
          </a:extLst>
        </xdr:cNvPr>
        <xdr:cNvSpPr txBox="1"/>
      </xdr:nvSpPr>
      <xdr:spPr>
        <a:xfrm>
          <a:off x="22444417" y="1725291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522</xdr:row>
      <xdr:rowOff>378069</xdr:rowOff>
    </xdr:from>
    <xdr:ext cx="65" cy="170239"/>
    <xdr:sp macro="" textlink="">
      <xdr:nvSpPr>
        <xdr:cNvPr id="82" name="TextBox 6">
          <a:extLst>
            <a:ext uri="{FF2B5EF4-FFF2-40B4-BE49-F238E27FC236}">
              <a16:creationId xmlns:a16="http://schemas.microsoft.com/office/drawing/2014/main" id="{8776CC28-E148-4DD5-8C36-42E73ACF2478}"/>
            </a:ext>
          </a:extLst>
        </xdr:cNvPr>
        <xdr:cNvSpPr txBox="1"/>
      </xdr:nvSpPr>
      <xdr:spPr>
        <a:xfrm>
          <a:off x="22444417" y="1725291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524</xdr:row>
      <xdr:rowOff>378069</xdr:rowOff>
    </xdr:from>
    <xdr:ext cx="65" cy="170239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9F2ADA96-9C21-4810-B3C1-3D0010A3C930}"/>
            </a:ext>
          </a:extLst>
        </xdr:cNvPr>
        <xdr:cNvSpPr txBox="1"/>
      </xdr:nvSpPr>
      <xdr:spPr>
        <a:xfrm>
          <a:off x="22444417" y="1731234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524</xdr:row>
      <xdr:rowOff>378069</xdr:rowOff>
    </xdr:from>
    <xdr:ext cx="65" cy="170239"/>
    <xdr:sp macro="" textlink="">
      <xdr:nvSpPr>
        <xdr:cNvPr id="84" name="TextBox 6">
          <a:extLst>
            <a:ext uri="{FF2B5EF4-FFF2-40B4-BE49-F238E27FC236}">
              <a16:creationId xmlns:a16="http://schemas.microsoft.com/office/drawing/2014/main" id="{A77B7568-E60F-4EED-9D48-B981069D233A}"/>
            </a:ext>
          </a:extLst>
        </xdr:cNvPr>
        <xdr:cNvSpPr txBox="1"/>
      </xdr:nvSpPr>
      <xdr:spPr>
        <a:xfrm>
          <a:off x="22444417" y="1731234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526</xdr:row>
      <xdr:rowOff>378069</xdr:rowOff>
    </xdr:from>
    <xdr:ext cx="65" cy="170239"/>
    <xdr:sp macro="" textlink="">
      <xdr:nvSpPr>
        <xdr:cNvPr id="85" name="TextBox 4">
          <a:extLst>
            <a:ext uri="{FF2B5EF4-FFF2-40B4-BE49-F238E27FC236}">
              <a16:creationId xmlns:a16="http://schemas.microsoft.com/office/drawing/2014/main" id="{078CFD16-2B28-460A-A600-EE5C9D47E385}"/>
            </a:ext>
          </a:extLst>
        </xdr:cNvPr>
        <xdr:cNvSpPr txBox="1"/>
      </xdr:nvSpPr>
      <xdr:spPr>
        <a:xfrm>
          <a:off x="22444417" y="1737330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524</xdr:row>
      <xdr:rowOff>378069</xdr:rowOff>
    </xdr:from>
    <xdr:ext cx="65" cy="170239"/>
    <xdr:sp macro="" textlink="">
      <xdr:nvSpPr>
        <xdr:cNvPr id="86" name="TextBox 5">
          <a:extLst>
            <a:ext uri="{FF2B5EF4-FFF2-40B4-BE49-F238E27FC236}">
              <a16:creationId xmlns:a16="http://schemas.microsoft.com/office/drawing/2014/main" id="{781AFB05-7F90-4AE6-9116-EA856722DE88}"/>
            </a:ext>
          </a:extLst>
        </xdr:cNvPr>
        <xdr:cNvSpPr txBox="1"/>
      </xdr:nvSpPr>
      <xdr:spPr>
        <a:xfrm>
          <a:off x="22444417" y="1731234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524</xdr:row>
      <xdr:rowOff>378069</xdr:rowOff>
    </xdr:from>
    <xdr:ext cx="65" cy="170239"/>
    <xdr:sp macro="" textlink="">
      <xdr:nvSpPr>
        <xdr:cNvPr id="87" name="TextBox 6">
          <a:extLst>
            <a:ext uri="{FF2B5EF4-FFF2-40B4-BE49-F238E27FC236}">
              <a16:creationId xmlns:a16="http://schemas.microsoft.com/office/drawing/2014/main" id="{744B42FA-C2C6-4ECA-9217-B5A72DB30916}"/>
            </a:ext>
          </a:extLst>
        </xdr:cNvPr>
        <xdr:cNvSpPr txBox="1"/>
      </xdr:nvSpPr>
      <xdr:spPr>
        <a:xfrm>
          <a:off x="22444417" y="1731234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526</xdr:row>
      <xdr:rowOff>378069</xdr:rowOff>
    </xdr:from>
    <xdr:ext cx="65" cy="170239"/>
    <xdr:sp macro="" textlink="">
      <xdr:nvSpPr>
        <xdr:cNvPr id="88" name="TextBox 5">
          <a:extLst>
            <a:ext uri="{FF2B5EF4-FFF2-40B4-BE49-F238E27FC236}">
              <a16:creationId xmlns:a16="http://schemas.microsoft.com/office/drawing/2014/main" id="{62C9294F-F8C9-48B7-9867-573C5FCDF16A}"/>
            </a:ext>
          </a:extLst>
        </xdr:cNvPr>
        <xdr:cNvSpPr txBox="1"/>
      </xdr:nvSpPr>
      <xdr:spPr>
        <a:xfrm>
          <a:off x="22444417" y="1737330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526</xdr:row>
      <xdr:rowOff>378069</xdr:rowOff>
    </xdr:from>
    <xdr:ext cx="65" cy="170239"/>
    <xdr:sp macro="" textlink="">
      <xdr:nvSpPr>
        <xdr:cNvPr id="89" name="TextBox 6">
          <a:extLst>
            <a:ext uri="{FF2B5EF4-FFF2-40B4-BE49-F238E27FC236}">
              <a16:creationId xmlns:a16="http://schemas.microsoft.com/office/drawing/2014/main" id="{4BE3F5E8-2B4D-40AC-A283-398B434C9A09}"/>
            </a:ext>
          </a:extLst>
        </xdr:cNvPr>
        <xdr:cNvSpPr txBox="1"/>
      </xdr:nvSpPr>
      <xdr:spPr>
        <a:xfrm>
          <a:off x="22444417" y="1737330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526</xdr:row>
      <xdr:rowOff>378069</xdr:rowOff>
    </xdr:from>
    <xdr:ext cx="65" cy="170239"/>
    <xdr:sp macro="" textlink="">
      <xdr:nvSpPr>
        <xdr:cNvPr id="90" name="TextBox 5">
          <a:extLst>
            <a:ext uri="{FF2B5EF4-FFF2-40B4-BE49-F238E27FC236}">
              <a16:creationId xmlns:a16="http://schemas.microsoft.com/office/drawing/2014/main" id="{2ADAA54A-9AC5-4BF2-82F5-DA2D36DB3565}"/>
            </a:ext>
          </a:extLst>
        </xdr:cNvPr>
        <xdr:cNvSpPr txBox="1"/>
      </xdr:nvSpPr>
      <xdr:spPr>
        <a:xfrm>
          <a:off x="22444417" y="1737330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526</xdr:row>
      <xdr:rowOff>378069</xdr:rowOff>
    </xdr:from>
    <xdr:ext cx="65" cy="170239"/>
    <xdr:sp macro="" textlink="">
      <xdr:nvSpPr>
        <xdr:cNvPr id="91" name="TextBox 6">
          <a:extLst>
            <a:ext uri="{FF2B5EF4-FFF2-40B4-BE49-F238E27FC236}">
              <a16:creationId xmlns:a16="http://schemas.microsoft.com/office/drawing/2014/main" id="{B75A107D-A9CE-4D6C-AD57-EDAC060E3358}"/>
            </a:ext>
          </a:extLst>
        </xdr:cNvPr>
        <xdr:cNvSpPr txBox="1"/>
      </xdr:nvSpPr>
      <xdr:spPr>
        <a:xfrm>
          <a:off x="22444417" y="1737330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528</xdr:row>
      <xdr:rowOff>378069</xdr:rowOff>
    </xdr:from>
    <xdr:ext cx="65" cy="170239"/>
    <xdr:sp macro="" textlink="">
      <xdr:nvSpPr>
        <xdr:cNvPr id="92" name="TextBox 4">
          <a:extLst>
            <a:ext uri="{FF2B5EF4-FFF2-40B4-BE49-F238E27FC236}">
              <a16:creationId xmlns:a16="http://schemas.microsoft.com/office/drawing/2014/main" id="{1385DF80-7BED-415A-87D9-E25926F62106}"/>
            </a:ext>
          </a:extLst>
        </xdr:cNvPr>
        <xdr:cNvSpPr txBox="1"/>
      </xdr:nvSpPr>
      <xdr:spPr>
        <a:xfrm>
          <a:off x="22444417" y="1743579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530</xdr:row>
      <xdr:rowOff>378069</xdr:rowOff>
    </xdr:from>
    <xdr:ext cx="65" cy="170239"/>
    <xdr:sp macro="" textlink="">
      <xdr:nvSpPr>
        <xdr:cNvPr id="93" name="TextBox 4">
          <a:extLst>
            <a:ext uri="{FF2B5EF4-FFF2-40B4-BE49-F238E27FC236}">
              <a16:creationId xmlns:a16="http://schemas.microsoft.com/office/drawing/2014/main" id="{B36EC239-2E51-4A58-A482-DBBEB75CCCE9}"/>
            </a:ext>
          </a:extLst>
        </xdr:cNvPr>
        <xdr:cNvSpPr txBox="1"/>
      </xdr:nvSpPr>
      <xdr:spPr>
        <a:xfrm>
          <a:off x="22444417" y="1748151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528</xdr:row>
      <xdr:rowOff>378069</xdr:rowOff>
    </xdr:from>
    <xdr:ext cx="65" cy="170239"/>
    <xdr:sp macro="" textlink="">
      <xdr:nvSpPr>
        <xdr:cNvPr id="94" name="TextBox 5">
          <a:extLst>
            <a:ext uri="{FF2B5EF4-FFF2-40B4-BE49-F238E27FC236}">
              <a16:creationId xmlns:a16="http://schemas.microsoft.com/office/drawing/2014/main" id="{B0193A29-F6AF-4241-BE7A-A46B547DC41F}"/>
            </a:ext>
          </a:extLst>
        </xdr:cNvPr>
        <xdr:cNvSpPr txBox="1"/>
      </xdr:nvSpPr>
      <xdr:spPr>
        <a:xfrm>
          <a:off x="22444417" y="1743579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528</xdr:row>
      <xdr:rowOff>378069</xdr:rowOff>
    </xdr:from>
    <xdr:ext cx="65" cy="170239"/>
    <xdr:sp macro="" textlink="">
      <xdr:nvSpPr>
        <xdr:cNvPr id="95" name="TextBox 6">
          <a:extLst>
            <a:ext uri="{FF2B5EF4-FFF2-40B4-BE49-F238E27FC236}">
              <a16:creationId xmlns:a16="http://schemas.microsoft.com/office/drawing/2014/main" id="{E89FDA83-8F32-4509-8AF8-F70AB2793383}"/>
            </a:ext>
          </a:extLst>
        </xdr:cNvPr>
        <xdr:cNvSpPr txBox="1"/>
      </xdr:nvSpPr>
      <xdr:spPr>
        <a:xfrm>
          <a:off x="22444417" y="1743579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530</xdr:row>
      <xdr:rowOff>378069</xdr:rowOff>
    </xdr:from>
    <xdr:ext cx="65" cy="170239"/>
    <xdr:sp macro="" textlink="">
      <xdr:nvSpPr>
        <xdr:cNvPr id="96" name="TextBox 5">
          <a:extLst>
            <a:ext uri="{FF2B5EF4-FFF2-40B4-BE49-F238E27FC236}">
              <a16:creationId xmlns:a16="http://schemas.microsoft.com/office/drawing/2014/main" id="{429C54AA-3CBB-44C8-991A-9FC80FC4B7AD}"/>
            </a:ext>
          </a:extLst>
        </xdr:cNvPr>
        <xdr:cNvSpPr txBox="1"/>
      </xdr:nvSpPr>
      <xdr:spPr>
        <a:xfrm>
          <a:off x="22444417" y="1748151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530</xdr:row>
      <xdr:rowOff>378069</xdr:rowOff>
    </xdr:from>
    <xdr:ext cx="65" cy="170239"/>
    <xdr:sp macro="" textlink="">
      <xdr:nvSpPr>
        <xdr:cNvPr id="97" name="TextBox 6">
          <a:extLst>
            <a:ext uri="{FF2B5EF4-FFF2-40B4-BE49-F238E27FC236}">
              <a16:creationId xmlns:a16="http://schemas.microsoft.com/office/drawing/2014/main" id="{9CC61DCD-ECE2-44BE-8D03-5D56B2E42EFB}"/>
            </a:ext>
          </a:extLst>
        </xdr:cNvPr>
        <xdr:cNvSpPr txBox="1"/>
      </xdr:nvSpPr>
      <xdr:spPr>
        <a:xfrm>
          <a:off x="22444417" y="1748151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528</xdr:row>
      <xdr:rowOff>378069</xdr:rowOff>
    </xdr:from>
    <xdr:ext cx="65" cy="170239"/>
    <xdr:sp macro="" textlink="">
      <xdr:nvSpPr>
        <xdr:cNvPr id="98" name="TextBox 4">
          <a:extLst>
            <a:ext uri="{FF2B5EF4-FFF2-40B4-BE49-F238E27FC236}">
              <a16:creationId xmlns:a16="http://schemas.microsoft.com/office/drawing/2014/main" id="{A2504E5A-97ED-488C-BD01-E2E5606DB72E}"/>
            </a:ext>
          </a:extLst>
        </xdr:cNvPr>
        <xdr:cNvSpPr txBox="1"/>
      </xdr:nvSpPr>
      <xdr:spPr>
        <a:xfrm>
          <a:off x="22444417" y="1743579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528</xdr:row>
      <xdr:rowOff>378069</xdr:rowOff>
    </xdr:from>
    <xdr:ext cx="65" cy="170239"/>
    <xdr:sp macro="" textlink="">
      <xdr:nvSpPr>
        <xdr:cNvPr id="99" name="TextBox 5">
          <a:extLst>
            <a:ext uri="{FF2B5EF4-FFF2-40B4-BE49-F238E27FC236}">
              <a16:creationId xmlns:a16="http://schemas.microsoft.com/office/drawing/2014/main" id="{ACCDC30F-955F-4A68-A1DB-5C8C1787749C}"/>
            </a:ext>
          </a:extLst>
        </xdr:cNvPr>
        <xdr:cNvSpPr txBox="1"/>
      </xdr:nvSpPr>
      <xdr:spPr>
        <a:xfrm>
          <a:off x="22444417" y="1743579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528</xdr:row>
      <xdr:rowOff>378069</xdr:rowOff>
    </xdr:from>
    <xdr:ext cx="65" cy="170239"/>
    <xdr:sp macro="" textlink="">
      <xdr:nvSpPr>
        <xdr:cNvPr id="100" name="TextBox 6">
          <a:extLst>
            <a:ext uri="{FF2B5EF4-FFF2-40B4-BE49-F238E27FC236}">
              <a16:creationId xmlns:a16="http://schemas.microsoft.com/office/drawing/2014/main" id="{98312E33-E503-4BE6-920D-B43D578D9F06}"/>
            </a:ext>
          </a:extLst>
        </xdr:cNvPr>
        <xdr:cNvSpPr txBox="1"/>
      </xdr:nvSpPr>
      <xdr:spPr>
        <a:xfrm>
          <a:off x="22444417" y="1743579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530</xdr:row>
      <xdr:rowOff>378069</xdr:rowOff>
    </xdr:from>
    <xdr:ext cx="65" cy="170239"/>
    <xdr:sp macro="" textlink="">
      <xdr:nvSpPr>
        <xdr:cNvPr id="101" name="TextBox 4">
          <a:extLst>
            <a:ext uri="{FF2B5EF4-FFF2-40B4-BE49-F238E27FC236}">
              <a16:creationId xmlns:a16="http://schemas.microsoft.com/office/drawing/2014/main" id="{47D61C05-82DA-4CF5-BBE6-2BE432C7EDA0}"/>
            </a:ext>
          </a:extLst>
        </xdr:cNvPr>
        <xdr:cNvSpPr txBox="1"/>
      </xdr:nvSpPr>
      <xdr:spPr>
        <a:xfrm>
          <a:off x="22444417" y="1748151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528</xdr:row>
      <xdr:rowOff>378069</xdr:rowOff>
    </xdr:from>
    <xdr:ext cx="65" cy="170239"/>
    <xdr:sp macro="" textlink="">
      <xdr:nvSpPr>
        <xdr:cNvPr id="102" name="TextBox 5">
          <a:extLst>
            <a:ext uri="{FF2B5EF4-FFF2-40B4-BE49-F238E27FC236}">
              <a16:creationId xmlns:a16="http://schemas.microsoft.com/office/drawing/2014/main" id="{8B378CFC-6CFE-40EE-8F2C-F38626669C6D}"/>
            </a:ext>
          </a:extLst>
        </xdr:cNvPr>
        <xdr:cNvSpPr txBox="1"/>
      </xdr:nvSpPr>
      <xdr:spPr>
        <a:xfrm>
          <a:off x="22444417" y="1743579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528</xdr:row>
      <xdr:rowOff>378069</xdr:rowOff>
    </xdr:from>
    <xdr:ext cx="65" cy="170239"/>
    <xdr:sp macro="" textlink="">
      <xdr:nvSpPr>
        <xdr:cNvPr id="103" name="TextBox 6">
          <a:extLst>
            <a:ext uri="{FF2B5EF4-FFF2-40B4-BE49-F238E27FC236}">
              <a16:creationId xmlns:a16="http://schemas.microsoft.com/office/drawing/2014/main" id="{91BC655E-BC35-415E-8119-820CF027D8BE}"/>
            </a:ext>
          </a:extLst>
        </xdr:cNvPr>
        <xdr:cNvSpPr txBox="1"/>
      </xdr:nvSpPr>
      <xdr:spPr>
        <a:xfrm>
          <a:off x="22444417" y="1743579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530</xdr:row>
      <xdr:rowOff>378069</xdr:rowOff>
    </xdr:from>
    <xdr:ext cx="65" cy="170239"/>
    <xdr:sp macro="" textlink="">
      <xdr:nvSpPr>
        <xdr:cNvPr id="104" name="TextBox 5">
          <a:extLst>
            <a:ext uri="{FF2B5EF4-FFF2-40B4-BE49-F238E27FC236}">
              <a16:creationId xmlns:a16="http://schemas.microsoft.com/office/drawing/2014/main" id="{CED031C7-027E-4B1F-9F5F-241F8C4E90BA}"/>
            </a:ext>
          </a:extLst>
        </xdr:cNvPr>
        <xdr:cNvSpPr txBox="1"/>
      </xdr:nvSpPr>
      <xdr:spPr>
        <a:xfrm>
          <a:off x="22444417" y="1748151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530</xdr:row>
      <xdr:rowOff>378069</xdr:rowOff>
    </xdr:from>
    <xdr:ext cx="65" cy="170239"/>
    <xdr:sp macro="" textlink="">
      <xdr:nvSpPr>
        <xdr:cNvPr id="105" name="TextBox 6">
          <a:extLst>
            <a:ext uri="{FF2B5EF4-FFF2-40B4-BE49-F238E27FC236}">
              <a16:creationId xmlns:a16="http://schemas.microsoft.com/office/drawing/2014/main" id="{B7F08A33-7533-4937-AB0E-5A168D3B49CE}"/>
            </a:ext>
          </a:extLst>
        </xdr:cNvPr>
        <xdr:cNvSpPr txBox="1"/>
      </xdr:nvSpPr>
      <xdr:spPr>
        <a:xfrm>
          <a:off x="22444417" y="1748151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530</xdr:row>
      <xdr:rowOff>378069</xdr:rowOff>
    </xdr:from>
    <xdr:ext cx="65" cy="170239"/>
    <xdr:sp macro="" textlink="">
      <xdr:nvSpPr>
        <xdr:cNvPr id="106" name="TextBox 5">
          <a:extLst>
            <a:ext uri="{FF2B5EF4-FFF2-40B4-BE49-F238E27FC236}">
              <a16:creationId xmlns:a16="http://schemas.microsoft.com/office/drawing/2014/main" id="{BEDA53A9-19AE-4EA7-8A3B-AB744F5F3034}"/>
            </a:ext>
          </a:extLst>
        </xdr:cNvPr>
        <xdr:cNvSpPr txBox="1"/>
      </xdr:nvSpPr>
      <xdr:spPr>
        <a:xfrm>
          <a:off x="22444417" y="1748151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530</xdr:row>
      <xdr:rowOff>378069</xdr:rowOff>
    </xdr:from>
    <xdr:ext cx="65" cy="170239"/>
    <xdr:sp macro="" textlink="">
      <xdr:nvSpPr>
        <xdr:cNvPr id="107" name="TextBox 6">
          <a:extLst>
            <a:ext uri="{FF2B5EF4-FFF2-40B4-BE49-F238E27FC236}">
              <a16:creationId xmlns:a16="http://schemas.microsoft.com/office/drawing/2014/main" id="{8B503292-76E0-4CED-8D07-D7FCA853E82A}"/>
            </a:ext>
          </a:extLst>
        </xdr:cNvPr>
        <xdr:cNvSpPr txBox="1"/>
      </xdr:nvSpPr>
      <xdr:spPr>
        <a:xfrm>
          <a:off x="22444417" y="1748151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108" name="TextBox 4">
          <a:extLst>
            <a:ext uri="{FF2B5EF4-FFF2-40B4-BE49-F238E27FC236}">
              <a16:creationId xmlns:a16="http://schemas.microsoft.com/office/drawing/2014/main" id="{BFD936C4-B39C-487A-BBFE-021701F9E167}"/>
            </a:ext>
          </a:extLst>
        </xdr:cNvPr>
        <xdr:cNvSpPr txBox="1"/>
      </xdr:nvSpPr>
      <xdr:spPr>
        <a:xfrm>
          <a:off x="22444417" y="175272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73C14DB4-28AB-477B-8223-C53075C2F9CE}"/>
            </a:ext>
          </a:extLst>
        </xdr:cNvPr>
        <xdr:cNvSpPr txBox="1"/>
      </xdr:nvSpPr>
      <xdr:spPr>
        <a:xfrm>
          <a:off x="22444417" y="175272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110" name="TextBox 6">
          <a:extLst>
            <a:ext uri="{FF2B5EF4-FFF2-40B4-BE49-F238E27FC236}">
              <a16:creationId xmlns:a16="http://schemas.microsoft.com/office/drawing/2014/main" id="{D3ACEE66-096B-4D5A-9C0B-6102312DD0F7}"/>
            </a:ext>
          </a:extLst>
        </xdr:cNvPr>
        <xdr:cNvSpPr txBox="1"/>
      </xdr:nvSpPr>
      <xdr:spPr>
        <a:xfrm>
          <a:off x="22444417" y="175272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111" name="TextBox 4">
          <a:extLst>
            <a:ext uri="{FF2B5EF4-FFF2-40B4-BE49-F238E27FC236}">
              <a16:creationId xmlns:a16="http://schemas.microsoft.com/office/drawing/2014/main" id="{626BA82E-0A21-4244-BC81-25364545449E}"/>
            </a:ext>
          </a:extLst>
        </xdr:cNvPr>
        <xdr:cNvSpPr txBox="1"/>
      </xdr:nvSpPr>
      <xdr:spPr>
        <a:xfrm>
          <a:off x="22444417" y="175272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534</xdr:row>
      <xdr:rowOff>378069</xdr:rowOff>
    </xdr:from>
    <xdr:ext cx="65" cy="170239"/>
    <xdr:sp macro="" textlink="">
      <xdr:nvSpPr>
        <xdr:cNvPr id="112" name="TextBox 4">
          <a:extLst>
            <a:ext uri="{FF2B5EF4-FFF2-40B4-BE49-F238E27FC236}">
              <a16:creationId xmlns:a16="http://schemas.microsoft.com/office/drawing/2014/main" id="{D7CDE69E-40E4-4BDE-BDDC-35096A420B1F}"/>
            </a:ext>
          </a:extLst>
        </xdr:cNvPr>
        <xdr:cNvSpPr txBox="1"/>
      </xdr:nvSpPr>
      <xdr:spPr>
        <a:xfrm>
          <a:off x="22444417" y="1757295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113" name="TextBox 5">
          <a:extLst>
            <a:ext uri="{FF2B5EF4-FFF2-40B4-BE49-F238E27FC236}">
              <a16:creationId xmlns:a16="http://schemas.microsoft.com/office/drawing/2014/main" id="{ADA6CE30-BDFA-4958-8F81-F5AF33402B39}"/>
            </a:ext>
          </a:extLst>
        </xdr:cNvPr>
        <xdr:cNvSpPr txBox="1"/>
      </xdr:nvSpPr>
      <xdr:spPr>
        <a:xfrm>
          <a:off x="22444417" y="175272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114" name="TextBox 6">
          <a:extLst>
            <a:ext uri="{FF2B5EF4-FFF2-40B4-BE49-F238E27FC236}">
              <a16:creationId xmlns:a16="http://schemas.microsoft.com/office/drawing/2014/main" id="{C3796F72-C01A-40C9-9D6D-3CA59B1562FA}"/>
            </a:ext>
          </a:extLst>
        </xdr:cNvPr>
        <xdr:cNvSpPr txBox="1"/>
      </xdr:nvSpPr>
      <xdr:spPr>
        <a:xfrm>
          <a:off x="22444417" y="175272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534</xdr:row>
      <xdr:rowOff>378069</xdr:rowOff>
    </xdr:from>
    <xdr:ext cx="65" cy="170239"/>
    <xdr:sp macro="" textlink="">
      <xdr:nvSpPr>
        <xdr:cNvPr id="115" name="TextBox 5">
          <a:extLst>
            <a:ext uri="{FF2B5EF4-FFF2-40B4-BE49-F238E27FC236}">
              <a16:creationId xmlns:a16="http://schemas.microsoft.com/office/drawing/2014/main" id="{1E58AF88-0C53-4F10-88A6-7E6E1CB808A4}"/>
            </a:ext>
          </a:extLst>
        </xdr:cNvPr>
        <xdr:cNvSpPr txBox="1"/>
      </xdr:nvSpPr>
      <xdr:spPr>
        <a:xfrm>
          <a:off x="22444417" y="1757295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534</xdr:row>
      <xdr:rowOff>378069</xdr:rowOff>
    </xdr:from>
    <xdr:ext cx="65" cy="170239"/>
    <xdr:sp macro="" textlink="">
      <xdr:nvSpPr>
        <xdr:cNvPr id="116" name="TextBox 6">
          <a:extLst>
            <a:ext uri="{FF2B5EF4-FFF2-40B4-BE49-F238E27FC236}">
              <a16:creationId xmlns:a16="http://schemas.microsoft.com/office/drawing/2014/main" id="{81747496-DDF3-44F3-B2CF-4A99B98C378B}"/>
            </a:ext>
          </a:extLst>
        </xdr:cNvPr>
        <xdr:cNvSpPr txBox="1"/>
      </xdr:nvSpPr>
      <xdr:spPr>
        <a:xfrm>
          <a:off x="22444417" y="1757295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534</xdr:row>
      <xdr:rowOff>378069</xdr:rowOff>
    </xdr:from>
    <xdr:ext cx="65" cy="170239"/>
    <xdr:sp macro="" textlink="">
      <xdr:nvSpPr>
        <xdr:cNvPr id="117" name="TextBox 4">
          <a:extLst>
            <a:ext uri="{FF2B5EF4-FFF2-40B4-BE49-F238E27FC236}">
              <a16:creationId xmlns:a16="http://schemas.microsoft.com/office/drawing/2014/main" id="{F35C14FC-70D2-4F00-A6FF-94EF7ED8E07E}"/>
            </a:ext>
          </a:extLst>
        </xdr:cNvPr>
        <xdr:cNvSpPr txBox="1"/>
      </xdr:nvSpPr>
      <xdr:spPr>
        <a:xfrm>
          <a:off x="22444417" y="1757295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534</xdr:row>
      <xdr:rowOff>378069</xdr:rowOff>
    </xdr:from>
    <xdr:ext cx="65" cy="170239"/>
    <xdr:sp macro="" textlink="">
      <xdr:nvSpPr>
        <xdr:cNvPr id="118" name="TextBox 5">
          <a:extLst>
            <a:ext uri="{FF2B5EF4-FFF2-40B4-BE49-F238E27FC236}">
              <a16:creationId xmlns:a16="http://schemas.microsoft.com/office/drawing/2014/main" id="{C154D582-7BBE-4827-8F1E-B4508AE8A11E}"/>
            </a:ext>
          </a:extLst>
        </xdr:cNvPr>
        <xdr:cNvSpPr txBox="1"/>
      </xdr:nvSpPr>
      <xdr:spPr>
        <a:xfrm>
          <a:off x="22444417" y="1757295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534</xdr:row>
      <xdr:rowOff>225669</xdr:rowOff>
    </xdr:from>
    <xdr:ext cx="65" cy="170239"/>
    <xdr:sp macro="" textlink="">
      <xdr:nvSpPr>
        <xdr:cNvPr id="119" name="TextBox 6">
          <a:extLst>
            <a:ext uri="{FF2B5EF4-FFF2-40B4-BE49-F238E27FC236}">
              <a16:creationId xmlns:a16="http://schemas.microsoft.com/office/drawing/2014/main" id="{6E622CB9-39E4-4B5B-915E-09C2706A097A}"/>
            </a:ext>
          </a:extLst>
        </xdr:cNvPr>
        <xdr:cNvSpPr txBox="1"/>
      </xdr:nvSpPr>
      <xdr:spPr>
        <a:xfrm>
          <a:off x="22444417" y="1757295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120" name="TextBox 4">
          <a:extLst>
            <a:ext uri="{FF2B5EF4-FFF2-40B4-BE49-F238E27FC236}">
              <a16:creationId xmlns:a16="http://schemas.microsoft.com/office/drawing/2014/main" id="{1727AC8E-A0F1-492B-8738-0DEDF934315E}"/>
            </a:ext>
          </a:extLst>
        </xdr:cNvPr>
        <xdr:cNvSpPr txBox="1"/>
      </xdr:nvSpPr>
      <xdr:spPr>
        <a:xfrm>
          <a:off x="22444417" y="175272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121" name="TextBox 5">
          <a:extLst>
            <a:ext uri="{FF2B5EF4-FFF2-40B4-BE49-F238E27FC236}">
              <a16:creationId xmlns:a16="http://schemas.microsoft.com/office/drawing/2014/main" id="{635656CE-E630-4268-B6A3-E013A3B3B549}"/>
            </a:ext>
          </a:extLst>
        </xdr:cNvPr>
        <xdr:cNvSpPr txBox="1"/>
      </xdr:nvSpPr>
      <xdr:spPr>
        <a:xfrm>
          <a:off x="22444417" y="175272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122" name="TextBox 6">
          <a:extLst>
            <a:ext uri="{FF2B5EF4-FFF2-40B4-BE49-F238E27FC236}">
              <a16:creationId xmlns:a16="http://schemas.microsoft.com/office/drawing/2014/main" id="{D26E764B-3C3F-408A-92E2-09432B764FE9}"/>
            </a:ext>
          </a:extLst>
        </xdr:cNvPr>
        <xdr:cNvSpPr txBox="1"/>
      </xdr:nvSpPr>
      <xdr:spPr>
        <a:xfrm>
          <a:off x="22444417" y="175272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123" name="TextBox 4">
          <a:extLst>
            <a:ext uri="{FF2B5EF4-FFF2-40B4-BE49-F238E27FC236}">
              <a16:creationId xmlns:a16="http://schemas.microsoft.com/office/drawing/2014/main" id="{5A02EB79-A14D-4678-981E-EFE069E1F8BF}"/>
            </a:ext>
          </a:extLst>
        </xdr:cNvPr>
        <xdr:cNvSpPr txBox="1"/>
      </xdr:nvSpPr>
      <xdr:spPr>
        <a:xfrm>
          <a:off x="22444417" y="175272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124" name="TextBox 5">
          <a:extLst>
            <a:ext uri="{FF2B5EF4-FFF2-40B4-BE49-F238E27FC236}">
              <a16:creationId xmlns:a16="http://schemas.microsoft.com/office/drawing/2014/main" id="{333D613A-FCDF-4335-8489-8188CBA131B3}"/>
            </a:ext>
          </a:extLst>
        </xdr:cNvPr>
        <xdr:cNvSpPr txBox="1"/>
      </xdr:nvSpPr>
      <xdr:spPr>
        <a:xfrm>
          <a:off x="22444417" y="175272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125" name="TextBox 6">
          <a:extLst>
            <a:ext uri="{FF2B5EF4-FFF2-40B4-BE49-F238E27FC236}">
              <a16:creationId xmlns:a16="http://schemas.microsoft.com/office/drawing/2014/main" id="{04701B61-8C41-432C-AD58-B06BE187AE64}"/>
            </a:ext>
          </a:extLst>
        </xdr:cNvPr>
        <xdr:cNvSpPr txBox="1"/>
      </xdr:nvSpPr>
      <xdr:spPr>
        <a:xfrm>
          <a:off x="22444417" y="175272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126" name="TextBox 5">
          <a:extLst>
            <a:ext uri="{FF2B5EF4-FFF2-40B4-BE49-F238E27FC236}">
              <a16:creationId xmlns:a16="http://schemas.microsoft.com/office/drawing/2014/main" id="{2DD167E1-E934-4401-B877-8FD80C84719E}"/>
            </a:ext>
          </a:extLst>
        </xdr:cNvPr>
        <xdr:cNvSpPr txBox="1"/>
      </xdr:nvSpPr>
      <xdr:spPr>
        <a:xfrm>
          <a:off x="22444417" y="175272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532</xdr:row>
      <xdr:rowOff>378069</xdr:rowOff>
    </xdr:from>
    <xdr:ext cx="65" cy="170239"/>
    <xdr:sp macro="" textlink="">
      <xdr:nvSpPr>
        <xdr:cNvPr id="127" name="TextBox 6">
          <a:extLst>
            <a:ext uri="{FF2B5EF4-FFF2-40B4-BE49-F238E27FC236}">
              <a16:creationId xmlns:a16="http://schemas.microsoft.com/office/drawing/2014/main" id="{2CACE7F9-DA29-408A-8A12-B201EA91C0F1}"/>
            </a:ext>
          </a:extLst>
        </xdr:cNvPr>
        <xdr:cNvSpPr txBox="1"/>
      </xdr:nvSpPr>
      <xdr:spPr>
        <a:xfrm>
          <a:off x="22444417" y="175272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128" name="TextBox 4">
          <a:extLst>
            <a:ext uri="{FF2B5EF4-FFF2-40B4-BE49-F238E27FC236}">
              <a16:creationId xmlns:a16="http://schemas.microsoft.com/office/drawing/2014/main" id="{7664ED12-3482-42D6-BEEA-817DCE2B7295}"/>
            </a:ext>
          </a:extLst>
        </xdr:cNvPr>
        <xdr:cNvSpPr txBox="1"/>
      </xdr:nvSpPr>
      <xdr:spPr>
        <a:xfrm>
          <a:off x="22444417" y="1762324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129" name="TextBox 5">
          <a:extLst>
            <a:ext uri="{FF2B5EF4-FFF2-40B4-BE49-F238E27FC236}">
              <a16:creationId xmlns:a16="http://schemas.microsoft.com/office/drawing/2014/main" id="{927CADB3-ABD1-47E8-ACE2-8B1133073E4A}"/>
            </a:ext>
          </a:extLst>
        </xdr:cNvPr>
        <xdr:cNvSpPr txBox="1"/>
      </xdr:nvSpPr>
      <xdr:spPr>
        <a:xfrm>
          <a:off x="22444417" y="1762324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130" name="TextBox 6">
          <a:extLst>
            <a:ext uri="{FF2B5EF4-FFF2-40B4-BE49-F238E27FC236}">
              <a16:creationId xmlns:a16="http://schemas.microsoft.com/office/drawing/2014/main" id="{D9512755-6730-4710-A039-D38A8C753817}"/>
            </a:ext>
          </a:extLst>
        </xdr:cNvPr>
        <xdr:cNvSpPr txBox="1"/>
      </xdr:nvSpPr>
      <xdr:spPr>
        <a:xfrm>
          <a:off x="22444417" y="1762324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131" name="TextBox 4">
          <a:extLst>
            <a:ext uri="{FF2B5EF4-FFF2-40B4-BE49-F238E27FC236}">
              <a16:creationId xmlns:a16="http://schemas.microsoft.com/office/drawing/2014/main" id="{1469CE14-C20D-4C0E-8162-DDA1A1CF0658}"/>
            </a:ext>
          </a:extLst>
        </xdr:cNvPr>
        <xdr:cNvSpPr txBox="1"/>
      </xdr:nvSpPr>
      <xdr:spPr>
        <a:xfrm>
          <a:off x="22444417" y="1762324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32" name="TextBox 4">
          <a:extLst>
            <a:ext uri="{FF2B5EF4-FFF2-40B4-BE49-F238E27FC236}">
              <a16:creationId xmlns:a16="http://schemas.microsoft.com/office/drawing/2014/main" id="{286E909D-353E-4424-999E-CD6261EF4478}"/>
            </a:ext>
          </a:extLst>
        </xdr:cNvPr>
        <xdr:cNvSpPr txBox="1"/>
      </xdr:nvSpPr>
      <xdr:spPr>
        <a:xfrm>
          <a:off x="22444417" y="1767277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133" name="TextBox 5">
          <a:extLst>
            <a:ext uri="{FF2B5EF4-FFF2-40B4-BE49-F238E27FC236}">
              <a16:creationId xmlns:a16="http://schemas.microsoft.com/office/drawing/2014/main" id="{29F54A02-FD03-4729-9139-E403C6A38CDD}"/>
            </a:ext>
          </a:extLst>
        </xdr:cNvPr>
        <xdr:cNvSpPr txBox="1"/>
      </xdr:nvSpPr>
      <xdr:spPr>
        <a:xfrm>
          <a:off x="22444417" y="1762324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134" name="TextBox 6">
          <a:extLst>
            <a:ext uri="{FF2B5EF4-FFF2-40B4-BE49-F238E27FC236}">
              <a16:creationId xmlns:a16="http://schemas.microsoft.com/office/drawing/2014/main" id="{3AC25F20-4426-4EC2-A7FF-E5350D073E11}"/>
            </a:ext>
          </a:extLst>
        </xdr:cNvPr>
        <xdr:cNvSpPr txBox="1"/>
      </xdr:nvSpPr>
      <xdr:spPr>
        <a:xfrm>
          <a:off x="22444417" y="1762324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D857E9B5-2227-4FDE-9F44-38815F0FA81D}"/>
            </a:ext>
          </a:extLst>
        </xdr:cNvPr>
        <xdr:cNvSpPr txBox="1"/>
      </xdr:nvSpPr>
      <xdr:spPr>
        <a:xfrm>
          <a:off x="22444417" y="1767277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36" name="TextBox 6">
          <a:extLst>
            <a:ext uri="{FF2B5EF4-FFF2-40B4-BE49-F238E27FC236}">
              <a16:creationId xmlns:a16="http://schemas.microsoft.com/office/drawing/2014/main" id="{7ED2F4C2-CD52-466D-92D8-3DB06DF003CB}"/>
            </a:ext>
          </a:extLst>
        </xdr:cNvPr>
        <xdr:cNvSpPr txBox="1"/>
      </xdr:nvSpPr>
      <xdr:spPr>
        <a:xfrm>
          <a:off x="22444417" y="1767277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37" name="TextBox 4">
          <a:extLst>
            <a:ext uri="{FF2B5EF4-FFF2-40B4-BE49-F238E27FC236}">
              <a16:creationId xmlns:a16="http://schemas.microsoft.com/office/drawing/2014/main" id="{6F195EC6-0CCE-46B4-92BD-7A87698EE747}"/>
            </a:ext>
          </a:extLst>
        </xdr:cNvPr>
        <xdr:cNvSpPr txBox="1"/>
      </xdr:nvSpPr>
      <xdr:spPr>
        <a:xfrm>
          <a:off x="22444417" y="1767277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38" name="TextBox 5">
          <a:extLst>
            <a:ext uri="{FF2B5EF4-FFF2-40B4-BE49-F238E27FC236}">
              <a16:creationId xmlns:a16="http://schemas.microsoft.com/office/drawing/2014/main" id="{7980E9D4-8D5B-49E2-8D8A-E1FF46974513}"/>
            </a:ext>
          </a:extLst>
        </xdr:cNvPr>
        <xdr:cNvSpPr txBox="1"/>
      </xdr:nvSpPr>
      <xdr:spPr>
        <a:xfrm>
          <a:off x="22444417" y="1767277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39" name="TextBox 6">
          <a:extLst>
            <a:ext uri="{FF2B5EF4-FFF2-40B4-BE49-F238E27FC236}">
              <a16:creationId xmlns:a16="http://schemas.microsoft.com/office/drawing/2014/main" id="{AB95BF5F-568B-4112-B8D6-C871D36DFC7D}"/>
            </a:ext>
          </a:extLst>
        </xdr:cNvPr>
        <xdr:cNvSpPr txBox="1"/>
      </xdr:nvSpPr>
      <xdr:spPr>
        <a:xfrm>
          <a:off x="22444417" y="1767277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140" name="TextBox 4">
          <a:extLst>
            <a:ext uri="{FF2B5EF4-FFF2-40B4-BE49-F238E27FC236}">
              <a16:creationId xmlns:a16="http://schemas.microsoft.com/office/drawing/2014/main" id="{C7156530-8563-4ABB-BA80-199D36AADCC1}"/>
            </a:ext>
          </a:extLst>
        </xdr:cNvPr>
        <xdr:cNvSpPr txBox="1"/>
      </xdr:nvSpPr>
      <xdr:spPr>
        <a:xfrm>
          <a:off x="22444417" y="1762324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141" name="TextBox 5">
          <a:extLst>
            <a:ext uri="{FF2B5EF4-FFF2-40B4-BE49-F238E27FC236}">
              <a16:creationId xmlns:a16="http://schemas.microsoft.com/office/drawing/2014/main" id="{1C2D6C2F-0BE7-448E-9609-423191F99C84}"/>
            </a:ext>
          </a:extLst>
        </xdr:cNvPr>
        <xdr:cNvSpPr txBox="1"/>
      </xdr:nvSpPr>
      <xdr:spPr>
        <a:xfrm>
          <a:off x="22444417" y="1762324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142" name="TextBox 6">
          <a:extLst>
            <a:ext uri="{FF2B5EF4-FFF2-40B4-BE49-F238E27FC236}">
              <a16:creationId xmlns:a16="http://schemas.microsoft.com/office/drawing/2014/main" id="{309391A5-16A5-4D98-8D7F-86F27027E492}"/>
            </a:ext>
          </a:extLst>
        </xdr:cNvPr>
        <xdr:cNvSpPr txBox="1"/>
      </xdr:nvSpPr>
      <xdr:spPr>
        <a:xfrm>
          <a:off x="22444417" y="1762324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143" name="TextBox 4">
          <a:extLst>
            <a:ext uri="{FF2B5EF4-FFF2-40B4-BE49-F238E27FC236}">
              <a16:creationId xmlns:a16="http://schemas.microsoft.com/office/drawing/2014/main" id="{BBB97F42-256E-4506-84D3-0742584B22EC}"/>
            </a:ext>
          </a:extLst>
        </xdr:cNvPr>
        <xdr:cNvSpPr txBox="1"/>
      </xdr:nvSpPr>
      <xdr:spPr>
        <a:xfrm>
          <a:off x="22444417" y="1762324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144" name="TextBox 5">
          <a:extLst>
            <a:ext uri="{FF2B5EF4-FFF2-40B4-BE49-F238E27FC236}">
              <a16:creationId xmlns:a16="http://schemas.microsoft.com/office/drawing/2014/main" id="{B415E1DB-66A9-4A38-9C0B-D34C052758C5}"/>
            </a:ext>
          </a:extLst>
        </xdr:cNvPr>
        <xdr:cNvSpPr txBox="1"/>
      </xdr:nvSpPr>
      <xdr:spPr>
        <a:xfrm>
          <a:off x="22444417" y="1762324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145" name="TextBox 6">
          <a:extLst>
            <a:ext uri="{FF2B5EF4-FFF2-40B4-BE49-F238E27FC236}">
              <a16:creationId xmlns:a16="http://schemas.microsoft.com/office/drawing/2014/main" id="{6E1A90BD-C9D8-4971-B3C1-428D73F8493D}"/>
            </a:ext>
          </a:extLst>
        </xdr:cNvPr>
        <xdr:cNvSpPr txBox="1"/>
      </xdr:nvSpPr>
      <xdr:spPr>
        <a:xfrm>
          <a:off x="22444417" y="1762324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146" name="TextBox 5">
          <a:extLst>
            <a:ext uri="{FF2B5EF4-FFF2-40B4-BE49-F238E27FC236}">
              <a16:creationId xmlns:a16="http://schemas.microsoft.com/office/drawing/2014/main" id="{45D7EA40-932C-414E-912F-AABBAD417762}"/>
            </a:ext>
          </a:extLst>
        </xdr:cNvPr>
        <xdr:cNvSpPr txBox="1"/>
      </xdr:nvSpPr>
      <xdr:spPr>
        <a:xfrm>
          <a:off x="22444417" y="1762324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536</xdr:row>
      <xdr:rowOff>378069</xdr:rowOff>
    </xdr:from>
    <xdr:ext cx="65" cy="170239"/>
    <xdr:sp macro="" textlink="">
      <xdr:nvSpPr>
        <xdr:cNvPr id="147" name="TextBox 6">
          <a:extLst>
            <a:ext uri="{FF2B5EF4-FFF2-40B4-BE49-F238E27FC236}">
              <a16:creationId xmlns:a16="http://schemas.microsoft.com/office/drawing/2014/main" id="{52372F4B-811C-481F-BFF3-EB975A4895DD}"/>
            </a:ext>
          </a:extLst>
        </xdr:cNvPr>
        <xdr:cNvSpPr txBox="1"/>
      </xdr:nvSpPr>
      <xdr:spPr>
        <a:xfrm>
          <a:off x="22444417" y="1762324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48" name="TextBox 4">
          <a:extLst>
            <a:ext uri="{FF2B5EF4-FFF2-40B4-BE49-F238E27FC236}">
              <a16:creationId xmlns:a16="http://schemas.microsoft.com/office/drawing/2014/main" id="{30663241-934D-4161-8A43-4EC83558853C}"/>
            </a:ext>
          </a:extLst>
        </xdr:cNvPr>
        <xdr:cNvSpPr txBox="1"/>
      </xdr:nvSpPr>
      <xdr:spPr>
        <a:xfrm>
          <a:off x="22444417" y="1767277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49" name="TextBox 5">
          <a:extLst>
            <a:ext uri="{FF2B5EF4-FFF2-40B4-BE49-F238E27FC236}">
              <a16:creationId xmlns:a16="http://schemas.microsoft.com/office/drawing/2014/main" id="{6BBE7E73-B588-4AE5-A907-B94DA38095D8}"/>
            </a:ext>
          </a:extLst>
        </xdr:cNvPr>
        <xdr:cNvSpPr txBox="1"/>
      </xdr:nvSpPr>
      <xdr:spPr>
        <a:xfrm>
          <a:off x="22444417" y="1767277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50" name="TextBox 6">
          <a:extLst>
            <a:ext uri="{FF2B5EF4-FFF2-40B4-BE49-F238E27FC236}">
              <a16:creationId xmlns:a16="http://schemas.microsoft.com/office/drawing/2014/main" id="{57C685CF-994A-4A05-8D2A-75FF0304227B}"/>
            </a:ext>
          </a:extLst>
        </xdr:cNvPr>
        <xdr:cNvSpPr txBox="1"/>
      </xdr:nvSpPr>
      <xdr:spPr>
        <a:xfrm>
          <a:off x="22444417" y="1767277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51" name="TextBox 4">
          <a:extLst>
            <a:ext uri="{FF2B5EF4-FFF2-40B4-BE49-F238E27FC236}">
              <a16:creationId xmlns:a16="http://schemas.microsoft.com/office/drawing/2014/main" id="{CCEB4327-0F84-4C43-BD0C-BB3899F6FB82}"/>
            </a:ext>
          </a:extLst>
        </xdr:cNvPr>
        <xdr:cNvSpPr txBox="1"/>
      </xdr:nvSpPr>
      <xdr:spPr>
        <a:xfrm>
          <a:off x="22444417" y="1767277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52" name="TextBox 5">
          <a:extLst>
            <a:ext uri="{FF2B5EF4-FFF2-40B4-BE49-F238E27FC236}">
              <a16:creationId xmlns:a16="http://schemas.microsoft.com/office/drawing/2014/main" id="{6378DD97-94F3-4959-A29A-FE3062512B92}"/>
            </a:ext>
          </a:extLst>
        </xdr:cNvPr>
        <xdr:cNvSpPr txBox="1"/>
      </xdr:nvSpPr>
      <xdr:spPr>
        <a:xfrm>
          <a:off x="22444417" y="1767277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53" name="TextBox 6">
          <a:extLst>
            <a:ext uri="{FF2B5EF4-FFF2-40B4-BE49-F238E27FC236}">
              <a16:creationId xmlns:a16="http://schemas.microsoft.com/office/drawing/2014/main" id="{9491FD1F-318A-4A93-BB53-642AD0B17092}"/>
            </a:ext>
          </a:extLst>
        </xdr:cNvPr>
        <xdr:cNvSpPr txBox="1"/>
      </xdr:nvSpPr>
      <xdr:spPr>
        <a:xfrm>
          <a:off x="22444417" y="1767277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54" name="TextBox 4">
          <a:extLst>
            <a:ext uri="{FF2B5EF4-FFF2-40B4-BE49-F238E27FC236}">
              <a16:creationId xmlns:a16="http://schemas.microsoft.com/office/drawing/2014/main" id="{A333D2B5-4F79-40D8-A678-71F2703D89CD}"/>
            </a:ext>
          </a:extLst>
        </xdr:cNvPr>
        <xdr:cNvSpPr txBox="1"/>
      </xdr:nvSpPr>
      <xdr:spPr>
        <a:xfrm>
          <a:off x="22444417" y="1767277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55" name="TextBox 5">
          <a:extLst>
            <a:ext uri="{FF2B5EF4-FFF2-40B4-BE49-F238E27FC236}">
              <a16:creationId xmlns:a16="http://schemas.microsoft.com/office/drawing/2014/main" id="{8EE83D62-1099-47C6-8C89-48DDD4F03246}"/>
            </a:ext>
          </a:extLst>
        </xdr:cNvPr>
        <xdr:cNvSpPr txBox="1"/>
      </xdr:nvSpPr>
      <xdr:spPr>
        <a:xfrm>
          <a:off x="22444417" y="1767277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56" name="TextBox 6">
          <a:extLst>
            <a:ext uri="{FF2B5EF4-FFF2-40B4-BE49-F238E27FC236}">
              <a16:creationId xmlns:a16="http://schemas.microsoft.com/office/drawing/2014/main" id="{CF40C237-AC1B-4B1C-A308-BBD681F47C36}"/>
            </a:ext>
          </a:extLst>
        </xdr:cNvPr>
        <xdr:cNvSpPr txBox="1"/>
      </xdr:nvSpPr>
      <xdr:spPr>
        <a:xfrm>
          <a:off x="22444417" y="1767277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57" name="TextBox 4">
          <a:extLst>
            <a:ext uri="{FF2B5EF4-FFF2-40B4-BE49-F238E27FC236}">
              <a16:creationId xmlns:a16="http://schemas.microsoft.com/office/drawing/2014/main" id="{FD410BE1-84AC-4577-92E2-AB354CDBF1DC}"/>
            </a:ext>
          </a:extLst>
        </xdr:cNvPr>
        <xdr:cNvSpPr txBox="1"/>
      </xdr:nvSpPr>
      <xdr:spPr>
        <a:xfrm>
          <a:off x="22444417" y="1767277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58" name="TextBox 5">
          <a:extLst>
            <a:ext uri="{FF2B5EF4-FFF2-40B4-BE49-F238E27FC236}">
              <a16:creationId xmlns:a16="http://schemas.microsoft.com/office/drawing/2014/main" id="{6DB1BAD0-4F40-4446-BF9F-362B1285B805}"/>
            </a:ext>
          </a:extLst>
        </xdr:cNvPr>
        <xdr:cNvSpPr txBox="1"/>
      </xdr:nvSpPr>
      <xdr:spPr>
        <a:xfrm>
          <a:off x="22444417" y="1767277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59" name="TextBox 6">
          <a:extLst>
            <a:ext uri="{FF2B5EF4-FFF2-40B4-BE49-F238E27FC236}">
              <a16:creationId xmlns:a16="http://schemas.microsoft.com/office/drawing/2014/main" id="{79F8A748-E63D-4054-8504-6C834EC44FA5}"/>
            </a:ext>
          </a:extLst>
        </xdr:cNvPr>
        <xdr:cNvSpPr txBox="1"/>
      </xdr:nvSpPr>
      <xdr:spPr>
        <a:xfrm>
          <a:off x="22444417" y="1767277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60" name="TextBox 5">
          <a:extLst>
            <a:ext uri="{FF2B5EF4-FFF2-40B4-BE49-F238E27FC236}">
              <a16:creationId xmlns:a16="http://schemas.microsoft.com/office/drawing/2014/main" id="{0D9612EB-9CA9-4E60-B009-25D7DF0EADC0}"/>
            </a:ext>
          </a:extLst>
        </xdr:cNvPr>
        <xdr:cNvSpPr txBox="1"/>
      </xdr:nvSpPr>
      <xdr:spPr>
        <a:xfrm>
          <a:off x="22444417" y="1767277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538</xdr:row>
      <xdr:rowOff>378069</xdr:rowOff>
    </xdr:from>
    <xdr:ext cx="65" cy="170239"/>
    <xdr:sp macro="" textlink="">
      <xdr:nvSpPr>
        <xdr:cNvPr id="161" name="TextBox 6">
          <a:extLst>
            <a:ext uri="{FF2B5EF4-FFF2-40B4-BE49-F238E27FC236}">
              <a16:creationId xmlns:a16="http://schemas.microsoft.com/office/drawing/2014/main" id="{C862F858-0F21-4D68-9695-C5F5D3D9A8D1}"/>
            </a:ext>
          </a:extLst>
        </xdr:cNvPr>
        <xdr:cNvSpPr txBox="1"/>
      </xdr:nvSpPr>
      <xdr:spPr>
        <a:xfrm>
          <a:off x="22444417" y="1767277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162" name="TextBox 4">
          <a:extLst>
            <a:ext uri="{FF2B5EF4-FFF2-40B4-BE49-F238E27FC236}">
              <a16:creationId xmlns:a16="http://schemas.microsoft.com/office/drawing/2014/main" id="{EA6C541B-A2EB-4D87-948D-99CE4CFDECA3}"/>
            </a:ext>
          </a:extLst>
        </xdr:cNvPr>
        <xdr:cNvSpPr txBox="1"/>
      </xdr:nvSpPr>
      <xdr:spPr>
        <a:xfrm>
          <a:off x="22444417" y="177337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163" name="TextBox 5">
          <a:extLst>
            <a:ext uri="{FF2B5EF4-FFF2-40B4-BE49-F238E27FC236}">
              <a16:creationId xmlns:a16="http://schemas.microsoft.com/office/drawing/2014/main" id="{FF6456D1-47DE-4017-80F9-BA74AD7BA0B1}"/>
            </a:ext>
          </a:extLst>
        </xdr:cNvPr>
        <xdr:cNvSpPr txBox="1"/>
      </xdr:nvSpPr>
      <xdr:spPr>
        <a:xfrm>
          <a:off x="22444417" y="177337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164" name="TextBox 6">
          <a:extLst>
            <a:ext uri="{FF2B5EF4-FFF2-40B4-BE49-F238E27FC236}">
              <a16:creationId xmlns:a16="http://schemas.microsoft.com/office/drawing/2014/main" id="{0AE36EB3-FA17-4734-A3AB-7F7AA0AB1A60}"/>
            </a:ext>
          </a:extLst>
        </xdr:cNvPr>
        <xdr:cNvSpPr txBox="1"/>
      </xdr:nvSpPr>
      <xdr:spPr>
        <a:xfrm>
          <a:off x="22444417" y="177337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165" name="TextBox 4">
          <a:extLst>
            <a:ext uri="{FF2B5EF4-FFF2-40B4-BE49-F238E27FC236}">
              <a16:creationId xmlns:a16="http://schemas.microsoft.com/office/drawing/2014/main" id="{E6B637F8-4B24-4A1B-B62D-7660B1892B20}"/>
            </a:ext>
          </a:extLst>
        </xdr:cNvPr>
        <xdr:cNvSpPr txBox="1"/>
      </xdr:nvSpPr>
      <xdr:spPr>
        <a:xfrm>
          <a:off x="22444417" y="177337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66" name="TextBox 4">
          <a:extLst>
            <a:ext uri="{FF2B5EF4-FFF2-40B4-BE49-F238E27FC236}">
              <a16:creationId xmlns:a16="http://schemas.microsoft.com/office/drawing/2014/main" id="{4DA0E226-322C-4DF3-B579-6C814DBF1618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167" name="TextBox 5">
          <a:extLst>
            <a:ext uri="{FF2B5EF4-FFF2-40B4-BE49-F238E27FC236}">
              <a16:creationId xmlns:a16="http://schemas.microsoft.com/office/drawing/2014/main" id="{A4525DAB-3C95-41F4-BAB1-694B88246D35}"/>
            </a:ext>
          </a:extLst>
        </xdr:cNvPr>
        <xdr:cNvSpPr txBox="1"/>
      </xdr:nvSpPr>
      <xdr:spPr>
        <a:xfrm>
          <a:off x="22444417" y="177337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168" name="TextBox 6">
          <a:extLst>
            <a:ext uri="{FF2B5EF4-FFF2-40B4-BE49-F238E27FC236}">
              <a16:creationId xmlns:a16="http://schemas.microsoft.com/office/drawing/2014/main" id="{DC235715-5511-4367-A2C8-93BB650FC148}"/>
            </a:ext>
          </a:extLst>
        </xdr:cNvPr>
        <xdr:cNvSpPr txBox="1"/>
      </xdr:nvSpPr>
      <xdr:spPr>
        <a:xfrm>
          <a:off x="22444417" y="177337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69" name="TextBox 5">
          <a:extLst>
            <a:ext uri="{FF2B5EF4-FFF2-40B4-BE49-F238E27FC236}">
              <a16:creationId xmlns:a16="http://schemas.microsoft.com/office/drawing/2014/main" id="{CE759DD6-E505-4B2B-9B25-429F577F5BF3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70" name="TextBox 6">
          <a:extLst>
            <a:ext uri="{FF2B5EF4-FFF2-40B4-BE49-F238E27FC236}">
              <a16:creationId xmlns:a16="http://schemas.microsoft.com/office/drawing/2014/main" id="{33578546-3C53-483C-A148-05E81B9F4A76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71" name="TextBox 4">
          <a:extLst>
            <a:ext uri="{FF2B5EF4-FFF2-40B4-BE49-F238E27FC236}">
              <a16:creationId xmlns:a16="http://schemas.microsoft.com/office/drawing/2014/main" id="{6ACAF916-A8CF-4C63-858D-9178A1A2E771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72" name="TextBox 5">
          <a:extLst>
            <a:ext uri="{FF2B5EF4-FFF2-40B4-BE49-F238E27FC236}">
              <a16:creationId xmlns:a16="http://schemas.microsoft.com/office/drawing/2014/main" id="{C1C10B05-7110-46A7-B5A3-FB7B4EB98CB3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73" name="TextBox 6">
          <a:extLst>
            <a:ext uri="{FF2B5EF4-FFF2-40B4-BE49-F238E27FC236}">
              <a16:creationId xmlns:a16="http://schemas.microsoft.com/office/drawing/2014/main" id="{C3BA4A29-4F96-4004-B2C2-C9B6CCB2B7C5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174" name="TextBox 4">
          <a:extLst>
            <a:ext uri="{FF2B5EF4-FFF2-40B4-BE49-F238E27FC236}">
              <a16:creationId xmlns:a16="http://schemas.microsoft.com/office/drawing/2014/main" id="{37DA32FA-C122-47D4-A62D-034C60C635FB}"/>
            </a:ext>
          </a:extLst>
        </xdr:cNvPr>
        <xdr:cNvSpPr txBox="1"/>
      </xdr:nvSpPr>
      <xdr:spPr>
        <a:xfrm>
          <a:off x="22444417" y="177337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175" name="TextBox 5">
          <a:extLst>
            <a:ext uri="{FF2B5EF4-FFF2-40B4-BE49-F238E27FC236}">
              <a16:creationId xmlns:a16="http://schemas.microsoft.com/office/drawing/2014/main" id="{9F687353-22C8-4C85-A0D7-71588CA31B2B}"/>
            </a:ext>
          </a:extLst>
        </xdr:cNvPr>
        <xdr:cNvSpPr txBox="1"/>
      </xdr:nvSpPr>
      <xdr:spPr>
        <a:xfrm>
          <a:off x="22444417" y="177337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176" name="TextBox 6">
          <a:extLst>
            <a:ext uri="{FF2B5EF4-FFF2-40B4-BE49-F238E27FC236}">
              <a16:creationId xmlns:a16="http://schemas.microsoft.com/office/drawing/2014/main" id="{9A4555A5-32DE-4ED5-93A9-17FCE914486C}"/>
            </a:ext>
          </a:extLst>
        </xdr:cNvPr>
        <xdr:cNvSpPr txBox="1"/>
      </xdr:nvSpPr>
      <xdr:spPr>
        <a:xfrm>
          <a:off x="22444417" y="177337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177" name="TextBox 4">
          <a:extLst>
            <a:ext uri="{FF2B5EF4-FFF2-40B4-BE49-F238E27FC236}">
              <a16:creationId xmlns:a16="http://schemas.microsoft.com/office/drawing/2014/main" id="{B77989A8-D7D0-4420-AFA9-A4763F9EFA3D}"/>
            </a:ext>
          </a:extLst>
        </xdr:cNvPr>
        <xdr:cNvSpPr txBox="1"/>
      </xdr:nvSpPr>
      <xdr:spPr>
        <a:xfrm>
          <a:off x="22444417" y="177337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178" name="TextBox 5">
          <a:extLst>
            <a:ext uri="{FF2B5EF4-FFF2-40B4-BE49-F238E27FC236}">
              <a16:creationId xmlns:a16="http://schemas.microsoft.com/office/drawing/2014/main" id="{967C4AC3-3D37-466B-B66F-552B8E2EF26D}"/>
            </a:ext>
          </a:extLst>
        </xdr:cNvPr>
        <xdr:cNvSpPr txBox="1"/>
      </xdr:nvSpPr>
      <xdr:spPr>
        <a:xfrm>
          <a:off x="22444417" y="177337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179" name="TextBox 6">
          <a:extLst>
            <a:ext uri="{FF2B5EF4-FFF2-40B4-BE49-F238E27FC236}">
              <a16:creationId xmlns:a16="http://schemas.microsoft.com/office/drawing/2014/main" id="{8416DC09-DD9C-4929-B1E9-9E921A1882D4}"/>
            </a:ext>
          </a:extLst>
        </xdr:cNvPr>
        <xdr:cNvSpPr txBox="1"/>
      </xdr:nvSpPr>
      <xdr:spPr>
        <a:xfrm>
          <a:off x="22444417" y="177337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180" name="TextBox 5">
          <a:extLst>
            <a:ext uri="{FF2B5EF4-FFF2-40B4-BE49-F238E27FC236}">
              <a16:creationId xmlns:a16="http://schemas.microsoft.com/office/drawing/2014/main" id="{BCA6792C-12DB-4347-891F-26887A1C21D8}"/>
            </a:ext>
          </a:extLst>
        </xdr:cNvPr>
        <xdr:cNvSpPr txBox="1"/>
      </xdr:nvSpPr>
      <xdr:spPr>
        <a:xfrm>
          <a:off x="22444417" y="177337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540</xdr:row>
      <xdr:rowOff>378069</xdr:rowOff>
    </xdr:from>
    <xdr:ext cx="65" cy="170239"/>
    <xdr:sp macro="" textlink="">
      <xdr:nvSpPr>
        <xdr:cNvPr id="181" name="TextBox 6">
          <a:extLst>
            <a:ext uri="{FF2B5EF4-FFF2-40B4-BE49-F238E27FC236}">
              <a16:creationId xmlns:a16="http://schemas.microsoft.com/office/drawing/2014/main" id="{D8361932-D1ED-4EF0-AF72-D70DCD2F9622}"/>
            </a:ext>
          </a:extLst>
        </xdr:cNvPr>
        <xdr:cNvSpPr txBox="1"/>
      </xdr:nvSpPr>
      <xdr:spPr>
        <a:xfrm>
          <a:off x="22444417" y="177337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82" name="TextBox 4">
          <a:extLst>
            <a:ext uri="{FF2B5EF4-FFF2-40B4-BE49-F238E27FC236}">
              <a16:creationId xmlns:a16="http://schemas.microsoft.com/office/drawing/2014/main" id="{9E8AE142-38F1-4A72-BE48-CBEFDAA93596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83" name="TextBox 5">
          <a:extLst>
            <a:ext uri="{FF2B5EF4-FFF2-40B4-BE49-F238E27FC236}">
              <a16:creationId xmlns:a16="http://schemas.microsoft.com/office/drawing/2014/main" id="{E609E11B-3843-4F24-9BBC-1DA751031A4A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84" name="TextBox 6">
          <a:extLst>
            <a:ext uri="{FF2B5EF4-FFF2-40B4-BE49-F238E27FC236}">
              <a16:creationId xmlns:a16="http://schemas.microsoft.com/office/drawing/2014/main" id="{FDE0E5AE-D120-4B07-B440-83612BD0D03E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85" name="TextBox 4">
          <a:extLst>
            <a:ext uri="{FF2B5EF4-FFF2-40B4-BE49-F238E27FC236}">
              <a16:creationId xmlns:a16="http://schemas.microsoft.com/office/drawing/2014/main" id="{125346A3-CE51-4593-9429-4D11336DCB67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86" name="TextBox 5">
          <a:extLst>
            <a:ext uri="{FF2B5EF4-FFF2-40B4-BE49-F238E27FC236}">
              <a16:creationId xmlns:a16="http://schemas.microsoft.com/office/drawing/2014/main" id="{2AFC38FB-0969-4824-A40C-4068AE2ABEA5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87" name="TextBox 6">
          <a:extLst>
            <a:ext uri="{FF2B5EF4-FFF2-40B4-BE49-F238E27FC236}">
              <a16:creationId xmlns:a16="http://schemas.microsoft.com/office/drawing/2014/main" id="{C4C65A16-2ABA-477F-8174-37FDB49DC5FC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88" name="TextBox 4">
          <a:extLst>
            <a:ext uri="{FF2B5EF4-FFF2-40B4-BE49-F238E27FC236}">
              <a16:creationId xmlns:a16="http://schemas.microsoft.com/office/drawing/2014/main" id="{67FD897F-BC2E-42E6-8D25-A713C95FDDF7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89" name="TextBox 5">
          <a:extLst>
            <a:ext uri="{FF2B5EF4-FFF2-40B4-BE49-F238E27FC236}">
              <a16:creationId xmlns:a16="http://schemas.microsoft.com/office/drawing/2014/main" id="{94A8A88B-0D91-4C17-983D-F40BAD785DD2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90" name="TextBox 6">
          <a:extLst>
            <a:ext uri="{FF2B5EF4-FFF2-40B4-BE49-F238E27FC236}">
              <a16:creationId xmlns:a16="http://schemas.microsoft.com/office/drawing/2014/main" id="{1C7FAB5A-DE79-4652-9865-E622201A9921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91" name="TextBox 4">
          <a:extLst>
            <a:ext uri="{FF2B5EF4-FFF2-40B4-BE49-F238E27FC236}">
              <a16:creationId xmlns:a16="http://schemas.microsoft.com/office/drawing/2014/main" id="{2970644E-C216-4F1E-B099-8A950BA63EAA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92" name="TextBox 5">
          <a:extLst>
            <a:ext uri="{FF2B5EF4-FFF2-40B4-BE49-F238E27FC236}">
              <a16:creationId xmlns:a16="http://schemas.microsoft.com/office/drawing/2014/main" id="{931DC7C4-B775-4EEE-9DA9-D68A84586B80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93" name="TextBox 6">
          <a:extLst>
            <a:ext uri="{FF2B5EF4-FFF2-40B4-BE49-F238E27FC236}">
              <a16:creationId xmlns:a16="http://schemas.microsoft.com/office/drawing/2014/main" id="{DCC3A2C5-DC0A-4637-B13F-87B0AE0C528D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94" name="TextBox 5">
          <a:extLst>
            <a:ext uri="{FF2B5EF4-FFF2-40B4-BE49-F238E27FC236}">
              <a16:creationId xmlns:a16="http://schemas.microsoft.com/office/drawing/2014/main" id="{FFB63DAF-F551-4F6F-98B5-ED8E02AB5917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95" name="TextBox 6">
          <a:extLst>
            <a:ext uri="{FF2B5EF4-FFF2-40B4-BE49-F238E27FC236}">
              <a16:creationId xmlns:a16="http://schemas.microsoft.com/office/drawing/2014/main" id="{4C849DBC-3141-49C3-83B4-03B0E3622961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96" name="TextBox 4">
          <a:extLst>
            <a:ext uri="{FF2B5EF4-FFF2-40B4-BE49-F238E27FC236}">
              <a16:creationId xmlns:a16="http://schemas.microsoft.com/office/drawing/2014/main" id="{0411BEA8-820F-4DF2-B70A-C9F58078FB33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97" name="TextBox 5">
          <a:extLst>
            <a:ext uri="{FF2B5EF4-FFF2-40B4-BE49-F238E27FC236}">
              <a16:creationId xmlns:a16="http://schemas.microsoft.com/office/drawing/2014/main" id="{07091E25-F844-48C9-AA57-E4479D6B1264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98" name="TextBox 6">
          <a:extLst>
            <a:ext uri="{FF2B5EF4-FFF2-40B4-BE49-F238E27FC236}">
              <a16:creationId xmlns:a16="http://schemas.microsoft.com/office/drawing/2014/main" id="{EA0721E1-2112-4F8A-B5DD-1EDCB3D0881D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199" name="TextBox 4">
          <a:extLst>
            <a:ext uri="{FF2B5EF4-FFF2-40B4-BE49-F238E27FC236}">
              <a16:creationId xmlns:a16="http://schemas.microsoft.com/office/drawing/2014/main" id="{45AADF76-4B14-489F-AD0D-7D66B4605B3E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00" name="TextBox 4">
          <a:extLst>
            <a:ext uri="{FF2B5EF4-FFF2-40B4-BE49-F238E27FC236}">
              <a16:creationId xmlns:a16="http://schemas.microsoft.com/office/drawing/2014/main" id="{2F1B1A9B-9D51-4F7F-8C1C-7FCC69732545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201" name="TextBox 5">
          <a:extLst>
            <a:ext uri="{FF2B5EF4-FFF2-40B4-BE49-F238E27FC236}">
              <a16:creationId xmlns:a16="http://schemas.microsoft.com/office/drawing/2014/main" id="{FFE4785D-B8E8-45C7-B3A1-AB3C16E55DDF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202" name="TextBox 6">
          <a:extLst>
            <a:ext uri="{FF2B5EF4-FFF2-40B4-BE49-F238E27FC236}">
              <a16:creationId xmlns:a16="http://schemas.microsoft.com/office/drawing/2014/main" id="{6C3105D5-47CB-4C81-A8E7-64810CA5A93A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03" name="TextBox 5">
          <a:extLst>
            <a:ext uri="{FF2B5EF4-FFF2-40B4-BE49-F238E27FC236}">
              <a16:creationId xmlns:a16="http://schemas.microsoft.com/office/drawing/2014/main" id="{81790AC5-E42F-4534-8819-1CEF570C4A55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04" name="TextBox 6">
          <a:extLst>
            <a:ext uri="{FF2B5EF4-FFF2-40B4-BE49-F238E27FC236}">
              <a16:creationId xmlns:a16="http://schemas.microsoft.com/office/drawing/2014/main" id="{9208E33D-1626-4CCC-8890-3C7F29116AAB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05" name="TextBox 4">
          <a:extLst>
            <a:ext uri="{FF2B5EF4-FFF2-40B4-BE49-F238E27FC236}">
              <a16:creationId xmlns:a16="http://schemas.microsoft.com/office/drawing/2014/main" id="{59275611-E68F-4124-AA56-B483A98369FB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06" name="TextBox 5">
          <a:extLst>
            <a:ext uri="{FF2B5EF4-FFF2-40B4-BE49-F238E27FC236}">
              <a16:creationId xmlns:a16="http://schemas.microsoft.com/office/drawing/2014/main" id="{853FFE6F-9B1E-40A5-A169-78A0F31CBC89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07" name="TextBox 6">
          <a:extLst>
            <a:ext uri="{FF2B5EF4-FFF2-40B4-BE49-F238E27FC236}">
              <a16:creationId xmlns:a16="http://schemas.microsoft.com/office/drawing/2014/main" id="{82633D04-9E14-4234-AC05-BFA32005CF8F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208" name="TextBox 4">
          <a:extLst>
            <a:ext uri="{FF2B5EF4-FFF2-40B4-BE49-F238E27FC236}">
              <a16:creationId xmlns:a16="http://schemas.microsoft.com/office/drawing/2014/main" id="{243749E0-E166-4934-9AD5-BFC10CD4B4D8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209" name="TextBox 5">
          <a:extLst>
            <a:ext uri="{FF2B5EF4-FFF2-40B4-BE49-F238E27FC236}">
              <a16:creationId xmlns:a16="http://schemas.microsoft.com/office/drawing/2014/main" id="{B48F76E8-2611-4C9C-AC62-22AA608506B5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210" name="TextBox 6">
          <a:extLst>
            <a:ext uri="{FF2B5EF4-FFF2-40B4-BE49-F238E27FC236}">
              <a16:creationId xmlns:a16="http://schemas.microsoft.com/office/drawing/2014/main" id="{F67F86B7-3993-4C8A-A3B4-24A0C7213B7E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211" name="TextBox 4">
          <a:extLst>
            <a:ext uri="{FF2B5EF4-FFF2-40B4-BE49-F238E27FC236}">
              <a16:creationId xmlns:a16="http://schemas.microsoft.com/office/drawing/2014/main" id="{61349A59-AE61-47BA-81C2-257275DB1180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2E4CE46C-2567-42EC-975C-74013433471F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213" name="TextBox 6">
          <a:extLst>
            <a:ext uri="{FF2B5EF4-FFF2-40B4-BE49-F238E27FC236}">
              <a16:creationId xmlns:a16="http://schemas.microsoft.com/office/drawing/2014/main" id="{5E88F544-1F74-4E78-AC64-87FA035992CF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7E9F1281-B2FD-4D62-AC21-676A14A5CC51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542</xdr:row>
      <xdr:rowOff>378069</xdr:rowOff>
    </xdr:from>
    <xdr:ext cx="65" cy="170239"/>
    <xdr:sp macro="" textlink="">
      <xdr:nvSpPr>
        <xdr:cNvPr id="215" name="TextBox 6">
          <a:extLst>
            <a:ext uri="{FF2B5EF4-FFF2-40B4-BE49-F238E27FC236}">
              <a16:creationId xmlns:a16="http://schemas.microsoft.com/office/drawing/2014/main" id="{7995E059-9D9A-422B-A03E-0BC2FEF5928C}"/>
            </a:ext>
          </a:extLst>
        </xdr:cNvPr>
        <xdr:cNvSpPr txBox="1"/>
      </xdr:nvSpPr>
      <xdr:spPr>
        <a:xfrm>
          <a:off x="22444417" y="1782136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16" name="TextBox 4">
          <a:extLst>
            <a:ext uri="{FF2B5EF4-FFF2-40B4-BE49-F238E27FC236}">
              <a16:creationId xmlns:a16="http://schemas.microsoft.com/office/drawing/2014/main" id="{9712C266-7534-44F3-9B95-6B1DCB1BA4E7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17" name="TextBox 5">
          <a:extLst>
            <a:ext uri="{FF2B5EF4-FFF2-40B4-BE49-F238E27FC236}">
              <a16:creationId xmlns:a16="http://schemas.microsoft.com/office/drawing/2014/main" id="{0836D795-BDC0-40E4-A535-1BF49608F22B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18" name="TextBox 6">
          <a:extLst>
            <a:ext uri="{FF2B5EF4-FFF2-40B4-BE49-F238E27FC236}">
              <a16:creationId xmlns:a16="http://schemas.microsoft.com/office/drawing/2014/main" id="{EA499875-3EC6-4C6C-A18E-82A137787171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19" name="TextBox 4">
          <a:extLst>
            <a:ext uri="{FF2B5EF4-FFF2-40B4-BE49-F238E27FC236}">
              <a16:creationId xmlns:a16="http://schemas.microsoft.com/office/drawing/2014/main" id="{FEEE6926-0F17-4D79-AAB1-B87298CCAB70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20" name="TextBox 5">
          <a:extLst>
            <a:ext uri="{FF2B5EF4-FFF2-40B4-BE49-F238E27FC236}">
              <a16:creationId xmlns:a16="http://schemas.microsoft.com/office/drawing/2014/main" id="{342380D7-E78A-4E74-8620-FE0E7EB179E6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21" name="TextBox 6">
          <a:extLst>
            <a:ext uri="{FF2B5EF4-FFF2-40B4-BE49-F238E27FC236}">
              <a16:creationId xmlns:a16="http://schemas.microsoft.com/office/drawing/2014/main" id="{13A16945-FB2C-40AD-9679-6B896581D70F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22" name="TextBox 4">
          <a:extLst>
            <a:ext uri="{FF2B5EF4-FFF2-40B4-BE49-F238E27FC236}">
              <a16:creationId xmlns:a16="http://schemas.microsoft.com/office/drawing/2014/main" id="{15BD6F34-FBAD-444C-8620-E0A6998A8E41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23" name="TextBox 5">
          <a:extLst>
            <a:ext uri="{FF2B5EF4-FFF2-40B4-BE49-F238E27FC236}">
              <a16:creationId xmlns:a16="http://schemas.microsoft.com/office/drawing/2014/main" id="{C6DF9441-8948-40BE-9BA2-573810832C4E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24" name="TextBox 6">
          <a:extLst>
            <a:ext uri="{FF2B5EF4-FFF2-40B4-BE49-F238E27FC236}">
              <a16:creationId xmlns:a16="http://schemas.microsoft.com/office/drawing/2014/main" id="{AFD9A2B7-272F-4EF9-953B-A5EBC851F0F9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25" name="TextBox 4">
          <a:extLst>
            <a:ext uri="{FF2B5EF4-FFF2-40B4-BE49-F238E27FC236}">
              <a16:creationId xmlns:a16="http://schemas.microsoft.com/office/drawing/2014/main" id="{459B5E78-C987-4A47-82E0-2A0AF9FE3273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26" name="TextBox 5">
          <a:extLst>
            <a:ext uri="{FF2B5EF4-FFF2-40B4-BE49-F238E27FC236}">
              <a16:creationId xmlns:a16="http://schemas.microsoft.com/office/drawing/2014/main" id="{0B5BD1CF-F301-4DA1-8011-E47A85883DED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27" name="TextBox 6">
          <a:extLst>
            <a:ext uri="{FF2B5EF4-FFF2-40B4-BE49-F238E27FC236}">
              <a16:creationId xmlns:a16="http://schemas.microsoft.com/office/drawing/2014/main" id="{760F9193-0C33-4FEF-A0D0-E3CA413A21C9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28" name="TextBox 5">
          <a:extLst>
            <a:ext uri="{FF2B5EF4-FFF2-40B4-BE49-F238E27FC236}">
              <a16:creationId xmlns:a16="http://schemas.microsoft.com/office/drawing/2014/main" id="{2E1DB150-287A-4F50-BBC1-CBC9B09BB1FD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29" name="TextBox 6">
          <a:extLst>
            <a:ext uri="{FF2B5EF4-FFF2-40B4-BE49-F238E27FC236}">
              <a16:creationId xmlns:a16="http://schemas.microsoft.com/office/drawing/2014/main" id="{FC7C7086-D05A-4637-858F-41FCA5031066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30" name="TextBox 4">
          <a:extLst>
            <a:ext uri="{FF2B5EF4-FFF2-40B4-BE49-F238E27FC236}">
              <a16:creationId xmlns:a16="http://schemas.microsoft.com/office/drawing/2014/main" id="{31902D6A-7F1D-4AA7-8427-6659EF7BA0AC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31" name="TextBox 5">
          <a:extLst>
            <a:ext uri="{FF2B5EF4-FFF2-40B4-BE49-F238E27FC236}">
              <a16:creationId xmlns:a16="http://schemas.microsoft.com/office/drawing/2014/main" id="{FEF20CEF-E792-4086-971B-93E095870182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32" name="TextBox 6">
          <a:extLst>
            <a:ext uri="{FF2B5EF4-FFF2-40B4-BE49-F238E27FC236}">
              <a16:creationId xmlns:a16="http://schemas.microsoft.com/office/drawing/2014/main" id="{F2052580-0983-4F20-BB08-05AB9B5A4D71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33" name="TextBox 4">
          <a:extLst>
            <a:ext uri="{FF2B5EF4-FFF2-40B4-BE49-F238E27FC236}">
              <a16:creationId xmlns:a16="http://schemas.microsoft.com/office/drawing/2014/main" id="{7BF2881F-B83B-430A-88E9-796D0151630A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34" name="TextBox 4">
          <a:extLst>
            <a:ext uri="{FF2B5EF4-FFF2-40B4-BE49-F238E27FC236}">
              <a16:creationId xmlns:a16="http://schemas.microsoft.com/office/drawing/2014/main" id="{3E709678-994F-4237-91D5-5A171FEE89D9}"/>
            </a:ext>
          </a:extLst>
        </xdr:cNvPr>
        <xdr:cNvSpPr txBox="1"/>
      </xdr:nvSpPr>
      <xdr:spPr>
        <a:xfrm>
          <a:off x="22444417" y="1794023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35" name="TextBox 5">
          <a:extLst>
            <a:ext uri="{FF2B5EF4-FFF2-40B4-BE49-F238E27FC236}">
              <a16:creationId xmlns:a16="http://schemas.microsoft.com/office/drawing/2014/main" id="{EE121481-9141-4D0E-9D7A-1531535F1049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36" name="TextBox 6">
          <a:extLst>
            <a:ext uri="{FF2B5EF4-FFF2-40B4-BE49-F238E27FC236}">
              <a16:creationId xmlns:a16="http://schemas.microsoft.com/office/drawing/2014/main" id="{D2606AE4-2B6B-495A-B204-2BA8A97ED08F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37" name="TextBox 5">
          <a:extLst>
            <a:ext uri="{FF2B5EF4-FFF2-40B4-BE49-F238E27FC236}">
              <a16:creationId xmlns:a16="http://schemas.microsoft.com/office/drawing/2014/main" id="{EFD7C389-BD56-4CBE-818C-5C332A84ECFD}"/>
            </a:ext>
          </a:extLst>
        </xdr:cNvPr>
        <xdr:cNvSpPr txBox="1"/>
      </xdr:nvSpPr>
      <xdr:spPr>
        <a:xfrm>
          <a:off x="22444417" y="1794023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38" name="TextBox 6">
          <a:extLst>
            <a:ext uri="{FF2B5EF4-FFF2-40B4-BE49-F238E27FC236}">
              <a16:creationId xmlns:a16="http://schemas.microsoft.com/office/drawing/2014/main" id="{9DB9AF90-4359-4FCE-A909-3B533CA39342}"/>
            </a:ext>
          </a:extLst>
        </xdr:cNvPr>
        <xdr:cNvSpPr txBox="1"/>
      </xdr:nvSpPr>
      <xdr:spPr>
        <a:xfrm>
          <a:off x="22444417" y="1794023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39" name="TextBox 4">
          <a:extLst>
            <a:ext uri="{FF2B5EF4-FFF2-40B4-BE49-F238E27FC236}">
              <a16:creationId xmlns:a16="http://schemas.microsoft.com/office/drawing/2014/main" id="{E6E67418-B8B8-493C-AA9B-D84125906471}"/>
            </a:ext>
          </a:extLst>
        </xdr:cNvPr>
        <xdr:cNvSpPr txBox="1"/>
      </xdr:nvSpPr>
      <xdr:spPr>
        <a:xfrm>
          <a:off x="22444417" y="1794023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40" name="TextBox 5">
          <a:extLst>
            <a:ext uri="{FF2B5EF4-FFF2-40B4-BE49-F238E27FC236}">
              <a16:creationId xmlns:a16="http://schemas.microsoft.com/office/drawing/2014/main" id="{91972DB6-5FC0-480F-BE10-5097E9F6050A}"/>
            </a:ext>
          </a:extLst>
        </xdr:cNvPr>
        <xdr:cNvSpPr txBox="1"/>
      </xdr:nvSpPr>
      <xdr:spPr>
        <a:xfrm>
          <a:off x="22444417" y="1794023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41" name="TextBox 6">
          <a:extLst>
            <a:ext uri="{FF2B5EF4-FFF2-40B4-BE49-F238E27FC236}">
              <a16:creationId xmlns:a16="http://schemas.microsoft.com/office/drawing/2014/main" id="{043F445A-2FBE-43A3-ABDA-57E1F872ADEC}"/>
            </a:ext>
          </a:extLst>
        </xdr:cNvPr>
        <xdr:cNvSpPr txBox="1"/>
      </xdr:nvSpPr>
      <xdr:spPr>
        <a:xfrm>
          <a:off x="22444417" y="1794023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42" name="TextBox 4">
          <a:extLst>
            <a:ext uri="{FF2B5EF4-FFF2-40B4-BE49-F238E27FC236}">
              <a16:creationId xmlns:a16="http://schemas.microsoft.com/office/drawing/2014/main" id="{EF8DC7DA-9C66-4E67-A314-C64FA338391E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43" name="TextBox 5">
          <a:extLst>
            <a:ext uri="{FF2B5EF4-FFF2-40B4-BE49-F238E27FC236}">
              <a16:creationId xmlns:a16="http://schemas.microsoft.com/office/drawing/2014/main" id="{1747EA3B-C355-4B2E-A1BB-69C6C310159B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44" name="TextBox 6">
          <a:extLst>
            <a:ext uri="{FF2B5EF4-FFF2-40B4-BE49-F238E27FC236}">
              <a16:creationId xmlns:a16="http://schemas.microsoft.com/office/drawing/2014/main" id="{F02DEF64-80DD-4307-A8A2-5C3E6424F033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45" name="TextBox 4">
          <a:extLst>
            <a:ext uri="{FF2B5EF4-FFF2-40B4-BE49-F238E27FC236}">
              <a16:creationId xmlns:a16="http://schemas.microsoft.com/office/drawing/2014/main" id="{B2E4FD91-C678-45D2-ACA0-92945DA5F550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46" name="TextBox 5">
          <a:extLst>
            <a:ext uri="{FF2B5EF4-FFF2-40B4-BE49-F238E27FC236}">
              <a16:creationId xmlns:a16="http://schemas.microsoft.com/office/drawing/2014/main" id="{3288D6CC-446B-4ED6-8D0B-ACA9357A0DA8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47" name="TextBox 6">
          <a:extLst>
            <a:ext uri="{FF2B5EF4-FFF2-40B4-BE49-F238E27FC236}">
              <a16:creationId xmlns:a16="http://schemas.microsoft.com/office/drawing/2014/main" id="{06DB0D0C-76FB-4A4C-B28B-9F41979BEDAA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48" name="TextBox 5">
          <a:extLst>
            <a:ext uri="{FF2B5EF4-FFF2-40B4-BE49-F238E27FC236}">
              <a16:creationId xmlns:a16="http://schemas.microsoft.com/office/drawing/2014/main" id="{92C4D799-CBB3-448D-AA24-B3C5923D1AD8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544</xdr:row>
      <xdr:rowOff>378069</xdr:rowOff>
    </xdr:from>
    <xdr:ext cx="65" cy="170239"/>
    <xdr:sp macro="" textlink="">
      <xdr:nvSpPr>
        <xdr:cNvPr id="249" name="TextBox 6">
          <a:extLst>
            <a:ext uri="{FF2B5EF4-FFF2-40B4-BE49-F238E27FC236}">
              <a16:creationId xmlns:a16="http://schemas.microsoft.com/office/drawing/2014/main" id="{BBE2436E-C26B-435E-B9A5-A25CBE3AE900}"/>
            </a:ext>
          </a:extLst>
        </xdr:cNvPr>
        <xdr:cNvSpPr txBox="1"/>
      </xdr:nvSpPr>
      <xdr:spPr>
        <a:xfrm>
          <a:off x="22444417" y="1788689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50" name="TextBox 4">
          <a:extLst>
            <a:ext uri="{FF2B5EF4-FFF2-40B4-BE49-F238E27FC236}">
              <a16:creationId xmlns:a16="http://schemas.microsoft.com/office/drawing/2014/main" id="{CB823016-033B-47F9-B0B2-A99A5C4AFD0C}"/>
            </a:ext>
          </a:extLst>
        </xdr:cNvPr>
        <xdr:cNvSpPr txBox="1"/>
      </xdr:nvSpPr>
      <xdr:spPr>
        <a:xfrm>
          <a:off x="22444417" y="1794023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51" name="TextBox 5">
          <a:extLst>
            <a:ext uri="{FF2B5EF4-FFF2-40B4-BE49-F238E27FC236}">
              <a16:creationId xmlns:a16="http://schemas.microsoft.com/office/drawing/2014/main" id="{AE8E5737-48C8-4C0C-8391-D68EA78305C0}"/>
            </a:ext>
          </a:extLst>
        </xdr:cNvPr>
        <xdr:cNvSpPr txBox="1"/>
      </xdr:nvSpPr>
      <xdr:spPr>
        <a:xfrm>
          <a:off x="22444417" y="1794023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52" name="TextBox 6">
          <a:extLst>
            <a:ext uri="{FF2B5EF4-FFF2-40B4-BE49-F238E27FC236}">
              <a16:creationId xmlns:a16="http://schemas.microsoft.com/office/drawing/2014/main" id="{0A572115-A4C8-43DA-9F11-B4DB1A5C682C}"/>
            </a:ext>
          </a:extLst>
        </xdr:cNvPr>
        <xdr:cNvSpPr txBox="1"/>
      </xdr:nvSpPr>
      <xdr:spPr>
        <a:xfrm>
          <a:off x="22444417" y="1794023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53" name="TextBox 4">
          <a:extLst>
            <a:ext uri="{FF2B5EF4-FFF2-40B4-BE49-F238E27FC236}">
              <a16:creationId xmlns:a16="http://schemas.microsoft.com/office/drawing/2014/main" id="{519F6AFB-3E6F-4D1F-9C80-628626A26279}"/>
            </a:ext>
          </a:extLst>
        </xdr:cNvPr>
        <xdr:cNvSpPr txBox="1"/>
      </xdr:nvSpPr>
      <xdr:spPr>
        <a:xfrm>
          <a:off x="22444417" y="1794023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54" name="TextBox 5">
          <a:extLst>
            <a:ext uri="{FF2B5EF4-FFF2-40B4-BE49-F238E27FC236}">
              <a16:creationId xmlns:a16="http://schemas.microsoft.com/office/drawing/2014/main" id="{FFC72F27-2C88-4A4E-895B-29EFB5904940}"/>
            </a:ext>
          </a:extLst>
        </xdr:cNvPr>
        <xdr:cNvSpPr txBox="1"/>
      </xdr:nvSpPr>
      <xdr:spPr>
        <a:xfrm>
          <a:off x="22444417" y="1794023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55" name="TextBox 6">
          <a:extLst>
            <a:ext uri="{FF2B5EF4-FFF2-40B4-BE49-F238E27FC236}">
              <a16:creationId xmlns:a16="http://schemas.microsoft.com/office/drawing/2014/main" id="{BDDC3B33-B2D4-4053-80CC-82FE01D8E744}"/>
            </a:ext>
          </a:extLst>
        </xdr:cNvPr>
        <xdr:cNvSpPr txBox="1"/>
      </xdr:nvSpPr>
      <xdr:spPr>
        <a:xfrm>
          <a:off x="22444417" y="1794023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56" name="TextBox 4">
          <a:extLst>
            <a:ext uri="{FF2B5EF4-FFF2-40B4-BE49-F238E27FC236}">
              <a16:creationId xmlns:a16="http://schemas.microsoft.com/office/drawing/2014/main" id="{71631906-BCDB-431C-B4DB-7034DB5AD11E}"/>
            </a:ext>
          </a:extLst>
        </xdr:cNvPr>
        <xdr:cNvSpPr txBox="1"/>
      </xdr:nvSpPr>
      <xdr:spPr>
        <a:xfrm>
          <a:off x="22444417" y="1794023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57" name="TextBox 5">
          <a:extLst>
            <a:ext uri="{FF2B5EF4-FFF2-40B4-BE49-F238E27FC236}">
              <a16:creationId xmlns:a16="http://schemas.microsoft.com/office/drawing/2014/main" id="{652622FE-3F72-41EB-BF0B-570A142AC65B}"/>
            </a:ext>
          </a:extLst>
        </xdr:cNvPr>
        <xdr:cNvSpPr txBox="1"/>
      </xdr:nvSpPr>
      <xdr:spPr>
        <a:xfrm>
          <a:off x="22444417" y="1794023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58" name="TextBox 6">
          <a:extLst>
            <a:ext uri="{FF2B5EF4-FFF2-40B4-BE49-F238E27FC236}">
              <a16:creationId xmlns:a16="http://schemas.microsoft.com/office/drawing/2014/main" id="{59D3345D-820B-447F-82FC-FA78D5BBC2AD}"/>
            </a:ext>
          </a:extLst>
        </xdr:cNvPr>
        <xdr:cNvSpPr txBox="1"/>
      </xdr:nvSpPr>
      <xdr:spPr>
        <a:xfrm>
          <a:off x="22444417" y="1794023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59" name="TextBox 4">
          <a:extLst>
            <a:ext uri="{FF2B5EF4-FFF2-40B4-BE49-F238E27FC236}">
              <a16:creationId xmlns:a16="http://schemas.microsoft.com/office/drawing/2014/main" id="{D16F85EE-49D9-4444-9A01-D76C15B6FF8C}"/>
            </a:ext>
          </a:extLst>
        </xdr:cNvPr>
        <xdr:cNvSpPr txBox="1"/>
      </xdr:nvSpPr>
      <xdr:spPr>
        <a:xfrm>
          <a:off x="22444417" y="1794023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60" name="TextBox 5">
          <a:extLst>
            <a:ext uri="{FF2B5EF4-FFF2-40B4-BE49-F238E27FC236}">
              <a16:creationId xmlns:a16="http://schemas.microsoft.com/office/drawing/2014/main" id="{0D30942A-555B-41D4-A5DE-1195B483CB4E}"/>
            </a:ext>
          </a:extLst>
        </xdr:cNvPr>
        <xdr:cNvSpPr txBox="1"/>
      </xdr:nvSpPr>
      <xdr:spPr>
        <a:xfrm>
          <a:off x="22444417" y="1794023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61" name="TextBox 6">
          <a:extLst>
            <a:ext uri="{FF2B5EF4-FFF2-40B4-BE49-F238E27FC236}">
              <a16:creationId xmlns:a16="http://schemas.microsoft.com/office/drawing/2014/main" id="{EACEC017-2A4B-4A48-9FE8-C331650478B8}"/>
            </a:ext>
          </a:extLst>
        </xdr:cNvPr>
        <xdr:cNvSpPr txBox="1"/>
      </xdr:nvSpPr>
      <xdr:spPr>
        <a:xfrm>
          <a:off x="22444417" y="1794023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62" name="TextBox 5">
          <a:extLst>
            <a:ext uri="{FF2B5EF4-FFF2-40B4-BE49-F238E27FC236}">
              <a16:creationId xmlns:a16="http://schemas.microsoft.com/office/drawing/2014/main" id="{4A064746-B04F-4E32-AFE9-F2BB2073F29F}"/>
            </a:ext>
          </a:extLst>
        </xdr:cNvPr>
        <xdr:cNvSpPr txBox="1"/>
      </xdr:nvSpPr>
      <xdr:spPr>
        <a:xfrm>
          <a:off x="22444417" y="1794023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546</xdr:row>
      <xdr:rowOff>378069</xdr:rowOff>
    </xdr:from>
    <xdr:ext cx="65" cy="170239"/>
    <xdr:sp macro="" textlink="">
      <xdr:nvSpPr>
        <xdr:cNvPr id="263" name="TextBox 6">
          <a:extLst>
            <a:ext uri="{FF2B5EF4-FFF2-40B4-BE49-F238E27FC236}">
              <a16:creationId xmlns:a16="http://schemas.microsoft.com/office/drawing/2014/main" id="{9A8B68D0-42C0-4B2C-ACC7-DBC4C3CF9755}"/>
            </a:ext>
          </a:extLst>
        </xdr:cNvPr>
        <xdr:cNvSpPr txBox="1"/>
      </xdr:nvSpPr>
      <xdr:spPr>
        <a:xfrm>
          <a:off x="22444417" y="1794023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548</xdr:row>
      <xdr:rowOff>378069</xdr:rowOff>
    </xdr:from>
    <xdr:ext cx="65" cy="170239"/>
    <xdr:sp macro="" textlink="">
      <xdr:nvSpPr>
        <xdr:cNvPr id="264" name="TextBox 4">
          <a:extLst>
            <a:ext uri="{FF2B5EF4-FFF2-40B4-BE49-F238E27FC236}">
              <a16:creationId xmlns:a16="http://schemas.microsoft.com/office/drawing/2014/main" id="{97110EC0-BCAC-4988-8657-1EE270A5CFF3}"/>
            </a:ext>
          </a:extLst>
        </xdr:cNvPr>
        <xdr:cNvSpPr txBox="1"/>
      </xdr:nvSpPr>
      <xdr:spPr>
        <a:xfrm>
          <a:off x="22444417" y="1798595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548</xdr:row>
      <xdr:rowOff>378069</xdr:rowOff>
    </xdr:from>
    <xdr:ext cx="65" cy="170239"/>
    <xdr:sp macro="" textlink="">
      <xdr:nvSpPr>
        <xdr:cNvPr id="265" name="TextBox 5">
          <a:extLst>
            <a:ext uri="{FF2B5EF4-FFF2-40B4-BE49-F238E27FC236}">
              <a16:creationId xmlns:a16="http://schemas.microsoft.com/office/drawing/2014/main" id="{CD3604AA-703D-43AC-9521-AA189716A363}"/>
            </a:ext>
          </a:extLst>
        </xdr:cNvPr>
        <xdr:cNvSpPr txBox="1"/>
      </xdr:nvSpPr>
      <xdr:spPr>
        <a:xfrm>
          <a:off x="22444417" y="1798595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548</xdr:row>
      <xdr:rowOff>378069</xdr:rowOff>
    </xdr:from>
    <xdr:ext cx="65" cy="170239"/>
    <xdr:sp macro="" textlink="">
      <xdr:nvSpPr>
        <xdr:cNvPr id="266" name="TextBox 6">
          <a:extLst>
            <a:ext uri="{FF2B5EF4-FFF2-40B4-BE49-F238E27FC236}">
              <a16:creationId xmlns:a16="http://schemas.microsoft.com/office/drawing/2014/main" id="{10DC79A1-A3D5-4A21-987E-768E01E4D5B6}"/>
            </a:ext>
          </a:extLst>
        </xdr:cNvPr>
        <xdr:cNvSpPr txBox="1"/>
      </xdr:nvSpPr>
      <xdr:spPr>
        <a:xfrm>
          <a:off x="22444417" y="1798595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548</xdr:row>
      <xdr:rowOff>378069</xdr:rowOff>
    </xdr:from>
    <xdr:ext cx="65" cy="170239"/>
    <xdr:sp macro="" textlink="">
      <xdr:nvSpPr>
        <xdr:cNvPr id="267" name="TextBox 4">
          <a:extLst>
            <a:ext uri="{FF2B5EF4-FFF2-40B4-BE49-F238E27FC236}">
              <a16:creationId xmlns:a16="http://schemas.microsoft.com/office/drawing/2014/main" id="{0086EA5E-4C24-4C0A-8F78-0119AA6A7C37}"/>
            </a:ext>
          </a:extLst>
        </xdr:cNvPr>
        <xdr:cNvSpPr txBox="1"/>
      </xdr:nvSpPr>
      <xdr:spPr>
        <a:xfrm>
          <a:off x="22444417" y="1798595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68" name="TextBox 4">
          <a:extLst>
            <a:ext uri="{FF2B5EF4-FFF2-40B4-BE49-F238E27FC236}">
              <a16:creationId xmlns:a16="http://schemas.microsoft.com/office/drawing/2014/main" id="{C8453374-1F91-4776-A1EE-8897FEBB6A82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548</xdr:row>
      <xdr:rowOff>378069</xdr:rowOff>
    </xdr:from>
    <xdr:ext cx="65" cy="170239"/>
    <xdr:sp macro="" textlink="">
      <xdr:nvSpPr>
        <xdr:cNvPr id="269" name="TextBox 5">
          <a:extLst>
            <a:ext uri="{FF2B5EF4-FFF2-40B4-BE49-F238E27FC236}">
              <a16:creationId xmlns:a16="http://schemas.microsoft.com/office/drawing/2014/main" id="{58D2A867-CEC4-42DE-82EF-33A7B88B1DF2}"/>
            </a:ext>
          </a:extLst>
        </xdr:cNvPr>
        <xdr:cNvSpPr txBox="1"/>
      </xdr:nvSpPr>
      <xdr:spPr>
        <a:xfrm>
          <a:off x="22444417" y="1798595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548</xdr:row>
      <xdr:rowOff>378069</xdr:rowOff>
    </xdr:from>
    <xdr:ext cx="65" cy="170239"/>
    <xdr:sp macro="" textlink="">
      <xdr:nvSpPr>
        <xdr:cNvPr id="270" name="TextBox 6">
          <a:extLst>
            <a:ext uri="{FF2B5EF4-FFF2-40B4-BE49-F238E27FC236}">
              <a16:creationId xmlns:a16="http://schemas.microsoft.com/office/drawing/2014/main" id="{5F143F5C-803E-44BC-B1AD-CA3E048970EA}"/>
            </a:ext>
          </a:extLst>
        </xdr:cNvPr>
        <xdr:cNvSpPr txBox="1"/>
      </xdr:nvSpPr>
      <xdr:spPr>
        <a:xfrm>
          <a:off x="22444417" y="1798595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71" name="TextBox 5">
          <a:extLst>
            <a:ext uri="{FF2B5EF4-FFF2-40B4-BE49-F238E27FC236}">
              <a16:creationId xmlns:a16="http://schemas.microsoft.com/office/drawing/2014/main" id="{14BE6563-5A53-4CB6-92C6-614743B40594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72" name="TextBox 6">
          <a:extLst>
            <a:ext uri="{FF2B5EF4-FFF2-40B4-BE49-F238E27FC236}">
              <a16:creationId xmlns:a16="http://schemas.microsoft.com/office/drawing/2014/main" id="{AA179816-ED0D-4F45-8B8C-9088DC8565A2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73" name="TextBox 4">
          <a:extLst>
            <a:ext uri="{FF2B5EF4-FFF2-40B4-BE49-F238E27FC236}">
              <a16:creationId xmlns:a16="http://schemas.microsoft.com/office/drawing/2014/main" id="{05B86E29-3549-49F5-8453-CECA9F9B4271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74" name="TextBox 5">
          <a:extLst>
            <a:ext uri="{FF2B5EF4-FFF2-40B4-BE49-F238E27FC236}">
              <a16:creationId xmlns:a16="http://schemas.microsoft.com/office/drawing/2014/main" id="{A11D5A0A-62A9-42C8-BED2-819631C73551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75" name="TextBox 6">
          <a:extLst>
            <a:ext uri="{FF2B5EF4-FFF2-40B4-BE49-F238E27FC236}">
              <a16:creationId xmlns:a16="http://schemas.microsoft.com/office/drawing/2014/main" id="{80C8BEE3-CCD6-4731-A9A9-DD7F6F388777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548</xdr:row>
      <xdr:rowOff>378069</xdr:rowOff>
    </xdr:from>
    <xdr:ext cx="65" cy="170239"/>
    <xdr:sp macro="" textlink="">
      <xdr:nvSpPr>
        <xdr:cNvPr id="276" name="TextBox 4">
          <a:extLst>
            <a:ext uri="{FF2B5EF4-FFF2-40B4-BE49-F238E27FC236}">
              <a16:creationId xmlns:a16="http://schemas.microsoft.com/office/drawing/2014/main" id="{9766B30D-F5E4-4E71-A388-EEE2D5B5ADA3}"/>
            </a:ext>
          </a:extLst>
        </xdr:cNvPr>
        <xdr:cNvSpPr txBox="1"/>
      </xdr:nvSpPr>
      <xdr:spPr>
        <a:xfrm>
          <a:off x="22444417" y="1798595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548</xdr:row>
      <xdr:rowOff>378069</xdr:rowOff>
    </xdr:from>
    <xdr:ext cx="65" cy="170239"/>
    <xdr:sp macro="" textlink="">
      <xdr:nvSpPr>
        <xdr:cNvPr id="277" name="TextBox 5">
          <a:extLst>
            <a:ext uri="{FF2B5EF4-FFF2-40B4-BE49-F238E27FC236}">
              <a16:creationId xmlns:a16="http://schemas.microsoft.com/office/drawing/2014/main" id="{7EE33916-539D-421A-B37F-F95C11E5C43E}"/>
            </a:ext>
          </a:extLst>
        </xdr:cNvPr>
        <xdr:cNvSpPr txBox="1"/>
      </xdr:nvSpPr>
      <xdr:spPr>
        <a:xfrm>
          <a:off x="22444417" y="1798595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548</xdr:row>
      <xdr:rowOff>378069</xdr:rowOff>
    </xdr:from>
    <xdr:ext cx="65" cy="170239"/>
    <xdr:sp macro="" textlink="">
      <xdr:nvSpPr>
        <xdr:cNvPr id="278" name="TextBox 6">
          <a:extLst>
            <a:ext uri="{FF2B5EF4-FFF2-40B4-BE49-F238E27FC236}">
              <a16:creationId xmlns:a16="http://schemas.microsoft.com/office/drawing/2014/main" id="{9F64B442-D929-40F3-B092-8625F8B0038D}"/>
            </a:ext>
          </a:extLst>
        </xdr:cNvPr>
        <xdr:cNvSpPr txBox="1"/>
      </xdr:nvSpPr>
      <xdr:spPr>
        <a:xfrm>
          <a:off x="22444417" y="1798595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548</xdr:row>
      <xdr:rowOff>378069</xdr:rowOff>
    </xdr:from>
    <xdr:ext cx="65" cy="170239"/>
    <xdr:sp macro="" textlink="">
      <xdr:nvSpPr>
        <xdr:cNvPr id="279" name="TextBox 4">
          <a:extLst>
            <a:ext uri="{FF2B5EF4-FFF2-40B4-BE49-F238E27FC236}">
              <a16:creationId xmlns:a16="http://schemas.microsoft.com/office/drawing/2014/main" id="{6B0AFEFE-B2BF-4B07-BADF-E8F963A26B07}"/>
            </a:ext>
          </a:extLst>
        </xdr:cNvPr>
        <xdr:cNvSpPr txBox="1"/>
      </xdr:nvSpPr>
      <xdr:spPr>
        <a:xfrm>
          <a:off x="22444417" y="1798595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548</xdr:row>
      <xdr:rowOff>378069</xdr:rowOff>
    </xdr:from>
    <xdr:ext cx="65" cy="170239"/>
    <xdr:sp macro="" textlink="">
      <xdr:nvSpPr>
        <xdr:cNvPr id="280" name="TextBox 5">
          <a:extLst>
            <a:ext uri="{FF2B5EF4-FFF2-40B4-BE49-F238E27FC236}">
              <a16:creationId xmlns:a16="http://schemas.microsoft.com/office/drawing/2014/main" id="{6199876E-ED8D-47F0-9AB9-D4451C6C524E}"/>
            </a:ext>
          </a:extLst>
        </xdr:cNvPr>
        <xdr:cNvSpPr txBox="1"/>
      </xdr:nvSpPr>
      <xdr:spPr>
        <a:xfrm>
          <a:off x="22444417" y="1798595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548</xdr:row>
      <xdr:rowOff>378069</xdr:rowOff>
    </xdr:from>
    <xdr:ext cx="65" cy="170239"/>
    <xdr:sp macro="" textlink="">
      <xdr:nvSpPr>
        <xdr:cNvPr id="281" name="TextBox 6">
          <a:extLst>
            <a:ext uri="{FF2B5EF4-FFF2-40B4-BE49-F238E27FC236}">
              <a16:creationId xmlns:a16="http://schemas.microsoft.com/office/drawing/2014/main" id="{40A53F0D-47A1-4D19-B4F4-CE1BDD9E120E}"/>
            </a:ext>
          </a:extLst>
        </xdr:cNvPr>
        <xdr:cNvSpPr txBox="1"/>
      </xdr:nvSpPr>
      <xdr:spPr>
        <a:xfrm>
          <a:off x="22444417" y="1798595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548</xdr:row>
      <xdr:rowOff>378069</xdr:rowOff>
    </xdr:from>
    <xdr:ext cx="65" cy="170239"/>
    <xdr:sp macro="" textlink="">
      <xdr:nvSpPr>
        <xdr:cNvPr id="282" name="TextBox 5">
          <a:extLst>
            <a:ext uri="{FF2B5EF4-FFF2-40B4-BE49-F238E27FC236}">
              <a16:creationId xmlns:a16="http://schemas.microsoft.com/office/drawing/2014/main" id="{22AA8971-D016-4F53-A524-3AA41275D079}"/>
            </a:ext>
          </a:extLst>
        </xdr:cNvPr>
        <xdr:cNvSpPr txBox="1"/>
      </xdr:nvSpPr>
      <xdr:spPr>
        <a:xfrm>
          <a:off x="22444417" y="1798595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548</xdr:row>
      <xdr:rowOff>378069</xdr:rowOff>
    </xdr:from>
    <xdr:ext cx="65" cy="170239"/>
    <xdr:sp macro="" textlink="">
      <xdr:nvSpPr>
        <xdr:cNvPr id="283" name="TextBox 6">
          <a:extLst>
            <a:ext uri="{FF2B5EF4-FFF2-40B4-BE49-F238E27FC236}">
              <a16:creationId xmlns:a16="http://schemas.microsoft.com/office/drawing/2014/main" id="{63D4F395-B275-471B-9330-E97C3CBD498F}"/>
            </a:ext>
          </a:extLst>
        </xdr:cNvPr>
        <xdr:cNvSpPr txBox="1"/>
      </xdr:nvSpPr>
      <xdr:spPr>
        <a:xfrm>
          <a:off x="22444417" y="1798595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84" name="TextBox 4">
          <a:extLst>
            <a:ext uri="{FF2B5EF4-FFF2-40B4-BE49-F238E27FC236}">
              <a16:creationId xmlns:a16="http://schemas.microsoft.com/office/drawing/2014/main" id="{06EB1CFE-67FD-40BF-8D3F-89157D42453D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85" name="TextBox 5">
          <a:extLst>
            <a:ext uri="{FF2B5EF4-FFF2-40B4-BE49-F238E27FC236}">
              <a16:creationId xmlns:a16="http://schemas.microsoft.com/office/drawing/2014/main" id="{C59B6115-E415-4514-AA16-518276A01B92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86" name="TextBox 6">
          <a:extLst>
            <a:ext uri="{FF2B5EF4-FFF2-40B4-BE49-F238E27FC236}">
              <a16:creationId xmlns:a16="http://schemas.microsoft.com/office/drawing/2014/main" id="{EED4253C-D7A0-406E-8250-369AD3EA6EAE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87" name="TextBox 4">
          <a:extLst>
            <a:ext uri="{FF2B5EF4-FFF2-40B4-BE49-F238E27FC236}">
              <a16:creationId xmlns:a16="http://schemas.microsoft.com/office/drawing/2014/main" id="{64803D11-D8D6-44DE-B742-148441CBCC46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88" name="TextBox 5">
          <a:extLst>
            <a:ext uri="{FF2B5EF4-FFF2-40B4-BE49-F238E27FC236}">
              <a16:creationId xmlns:a16="http://schemas.microsoft.com/office/drawing/2014/main" id="{71EE2183-7CAA-46EB-920E-5A7C34A4A051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89" name="TextBox 6">
          <a:extLst>
            <a:ext uri="{FF2B5EF4-FFF2-40B4-BE49-F238E27FC236}">
              <a16:creationId xmlns:a16="http://schemas.microsoft.com/office/drawing/2014/main" id="{66A25446-E34B-45A0-86AD-2C9CA198CFE2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90" name="TextBox 4">
          <a:extLst>
            <a:ext uri="{FF2B5EF4-FFF2-40B4-BE49-F238E27FC236}">
              <a16:creationId xmlns:a16="http://schemas.microsoft.com/office/drawing/2014/main" id="{310F81A9-0927-4529-AD5D-F7B3FB763F83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91" name="TextBox 5">
          <a:extLst>
            <a:ext uri="{FF2B5EF4-FFF2-40B4-BE49-F238E27FC236}">
              <a16:creationId xmlns:a16="http://schemas.microsoft.com/office/drawing/2014/main" id="{D608CA89-ECD2-4909-AFE4-AB27F906FF3E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92" name="TextBox 6">
          <a:extLst>
            <a:ext uri="{FF2B5EF4-FFF2-40B4-BE49-F238E27FC236}">
              <a16:creationId xmlns:a16="http://schemas.microsoft.com/office/drawing/2014/main" id="{D4216646-F971-44C9-B758-DF46E4343547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93" name="TextBox 4">
          <a:extLst>
            <a:ext uri="{FF2B5EF4-FFF2-40B4-BE49-F238E27FC236}">
              <a16:creationId xmlns:a16="http://schemas.microsoft.com/office/drawing/2014/main" id="{9D202B1D-C7D2-49CC-8FD6-7C31A998EC36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94" name="TextBox 5">
          <a:extLst>
            <a:ext uri="{FF2B5EF4-FFF2-40B4-BE49-F238E27FC236}">
              <a16:creationId xmlns:a16="http://schemas.microsoft.com/office/drawing/2014/main" id="{C1343B96-8119-494E-8912-8D77AA76F38D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95" name="TextBox 6">
          <a:extLst>
            <a:ext uri="{FF2B5EF4-FFF2-40B4-BE49-F238E27FC236}">
              <a16:creationId xmlns:a16="http://schemas.microsoft.com/office/drawing/2014/main" id="{C6FFB7DC-5B3D-4B27-9179-154452FBD285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96" name="TextBox 5">
          <a:extLst>
            <a:ext uri="{FF2B5EF4-FFF2-40B4-BE49-F238E27FC236}">
              <a16:creationId xmlns:a16="http://schemas.microsoft.com/office/drawing/2014/main" id="{D5F24C83-5B2E-4F0D-8E59-86E1B802C16E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97" name="TextBox 6">
          <a:extLst>
            <a:ext uri="{FF2B5EF4-FFF2-40B4-BE49-F238E27FC236}">
              <a16:creationId xmlns:a16="http://schemas.microsoft.com/office/drawing/2014/main" id="{D95D1B66-F386-4D14-AE09-D1D95F760AF9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98" name="TextBox 4">
          <a:extLst>
            <a:ext uri="{FF2B5EF4-FFF2-40B4-BE49-F238E27FC236}">
              <a16:creationId xmlns:a16="http://schemas.microsoft.com/office/drawing/2014/main" id="{8B26ACCA-9116-4A1D-951C-66900D32B015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299" name="TextBox 5">
          <a:extLst>
            <a:ext uri="{FF2B5EF4-FFF2-40B4-BE49-F238E27FC236}">
              <a16:creationId xmlns:a16="http://schemas.microsoft.com/office/drawing/2014/main" id="{1BB5F966-3D03-45A5-A05F-9E80B13B020B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300" name="TextBox 6">
          <a:extLst>
            <a:ext uri="{FF2B5EF4-FFF2-40B4-BE49-F238E27FC236}">
              <a16:creationId xmlns:a16="http://schemas.microsoft.com/office/drawing/2014/main" id="{43EE679F-8EB3-4C3E-9832-E178162F41A0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301" name="TextBox 4">
          <a:extLst>
            <a:ext uri="{FF2B5EF4-FFF2-40B4-BE49-F238E27FC236}">
              <a16:creationId xmlns:a16="http://schemas.microsoft.com/office/drawing/2014/main" id="{1A496E1F-EA94-4F90-9E1A-82CB3A81D53E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02" name="TextBox 4">
          <a:extLst>
            <a:ext uri="{FF2B5EF4-FFF2-40B4-BE49-F238E27FC236}">
              <a16:creationId xmlns:a16="http://schemas.microsoft.com/office/drawing/2014/main" id="{F525C869-1A01-4B0A-ACCF-DEB9B4B249D7}"/>
            </a:ext>
          </a:extLst>
        </xdr:cNvPr>
        <xdr:cNvSpPr txBox="1"/>
      </xdr:nvSpPr>
      <xdr:spPr>
        <a:xfrm>
          <a:off x="22444417" y="1812387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303" name="TextBox 5">
          <a:extLst>
            <a:ext uri="{FF2B5EF4-FFF2-40B4-BE49-F238E27FC236}">
              <a16:creationId xmlns:a16="http://schemas.microsoft.com/office/drawing/2014/main" id="{0D87939B-1838-428C-AA25-336D53B63C25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304" name="TextBox 6">
          <a:extLst>
            <a:ext uri="{FF2B5EF4-FFF2-40B4-BE49-F238E27FC236}">
              <a16:creationId xmlns:a16="http://schemas.microsoft.com/office/drawing/2014/main" id="{62C13AE3-C9C4-405D-9D3C-055F55B5CC22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05" name="TextBox 5">
          <a:extLst>
            <a:ext uri="{FF2B5EF4-FFF2-40B4-BE49-F238E27FC236}">
              <a16:creationId xmlns:a16="http://schemas.microsoft.com/office/drawing/2014/main" id="{86E9525F-CB22-41A1-A6E8-C4C4CC9C8F29}"/>
            </a:ext>
          </a:extLst>
        </xdr:cNvPr>
        <xdr:cNvSpPr txBox="1"/>
      </xdr:nvSpPr>
      <xdr:spPr>
        <a:xfrm>
          <a:off x="22444417" y="1812387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06" name="TextBox 6">
          <a:extLst>
            <a:ext uri="{FF2B5EF4-FFF2-40B4-BE49-F238E27FC236}">
              <a16:creationId xmlns:a16="http://schemas.microsoft.com/office/drawing/2014/main" id="{1E59DC7B-FA36-44A8-A88E-0D5177693664}"/>
            </a:ext>
          </a:extLst>
        </xdr:cNvPr>
        <xdr:cNvSpPr txBox="1"/>
      </xdr:nvSpPr>
      <xdr:spPr>
        <a:xfrm>
          <a:off x="22444417" y="1812387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07" name="TextBox 4">
          <a:extLst>
            <a:ext uri="{FF2B5EF4-FFF2-40B4-BE49-F238E27FC236}">
              <a16:creationId xmlns:a16="http://schemas.microsoft.com/office/drawing/2014/main" id="{456966B7-9ADC-4B29-AD99-2620B5E8F447}"/>
            </a:ext>
          </a:extLst>
        </xdr:cNvPr>
        <xdr:cNvSpPr txBox="1"/>
      </xdr:nvSpPr>
      <xdr:spPr>
        <a:xfrm>
          <a:off x="22444417" y="1812387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08" name="TextBox 5">
          <a:extLst>
            <a:ext uri="{FF2B5EF4-FFF2-40B4-BE49-F238E27FC236}">
              <a16:creationId xmlns:a16="http://schemas.microsoft.com/office/drawing/2014/main" id="{F1BBEBEE-5456-41F7-8184-0D7B6F4FFF33}"/>
            </a:ext>
          </a:extLst>
        </xdr:cNvPr>
        <xdr:cNvSpPr txBox="1"/>
      </xdr:nvSpPr>
      <xdr:spPr>
        <a:xfrm>
          <a:off x="22444417" y="1812387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09" name="TextBox 6">
          <a:extLst>
            <a:ext uri="{FF2B5EF4-FFF2-40B4-BE49-F238E27FC236}">
              <a16:creationId xmlns:a16="http://schemas.microsoft.com/office/drawing/2014/main" id="{BB5B0961-EEAA-4E54-A7BF-5037E8E473A9}"/>
            </a:ext>
          </a:extLst>
        </xdr:cNvPr>
        <xdr:cNvSpPr txBox="1"/>
      </xdr:nvSpPr>
      <xdr:spPr>
        <a:xfrm>
          <a:off x="22444417" y="1812387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310" name="TextBox 4">
          <a:extLst>
            <a:ext uri="{FF2B5EF4-FFF2-40B4-BE49-F238E27FC236}">
              <a16:creationId xmlns:a16="http://schemas.microsoft.com/office/drawing/2014/main" id="{8965CA62-6A78-463C-B6E7-488F9D4A5E15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311" name="TextBox 5">
          <a:extLst>
            <a:ext uri="{FF2B5EF4-FFF2-40B4-BE49-F238E27FC236}">
              <a16:creationId xmlns:a16="http://schemas.microsoft.com/office/drawing/2014/main" id="{BE7F3DF8-52E8-45A4-8AEC-803848BBC120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312" name="TextBox 6">
          <a:extLst>
            <a:ext uri="{FF2B5EF4-FFF2-40B4-BE49-F238E27FC236}">
              <a16:creationId xmlns:a16="http://schemas.microsoft.com/office/drawing/2014/main" id="{1FF5C3FB-67A9-414C-AE02-6348FC38B274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313" name="TextBox 4">
          <a:extLst>
            <a:ext uri="{FF2B5EF4-FFF2-40B4-BE49-F238E27FC236}">
              <a16:creationId xmlns:a16="http://schemas.microsoft.com/office/drawing/2014/main" id="{DAD0F3A5-5774-4D86-9F46-719F9E9C26F0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314" name="TextBox 5">
          <a:extLst>
            <a:ext uri="{FF2B5EF4-FFF2-40B4-BE49-F238E27FC236}">
              <a16:creationId xmlns:a16="http://schemas.microsoft.com/office/drawing/2014/main" id="{C9CC6D7B-9634-4650-B47D-94E4B60EFCB9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315" name="TextBox 6">
          <a:extLst>
            <a:ext uri="{FF2B5EF4-FFF2-40B4-BE49-F238E27FC236}">
              <a16:creationId xmlns:a16="http://schemas.microsoft.com/office/drawing/2014/main" id="{ED2250EA-1209-4917-B82C-A6F12FA8E7DC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316" name="TextBox 5">
          <a:extLst>
            <a:ext uri="{FF2B5EF4-FFF2-40B4-BE49-F238E27FC236}">
              <a16:creationId xmlns:a16="http://schemas.microsoft.com/office/drawing/2014/main" id="{A9C41225-DC82-437A-801C-0C7DF63B37B4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550</xdr:row>
      <xdr:rowOff>378069</xdr:rowOff>
    </xdr:from>
    <xdr:ext cx="65" cy="170239"/>
    <xdr:sp macro="" textlink="">
      <xdr:nvSpPr>
        <xdr:cNvPr id="317" name="TextBox 6">
          <a:extLst>
            <a:ext uri="{FF2B5EF4-FFF2-40B4-BE49-F238E27FC236}">
              <a16:creationId xmlns:a16="http://schemas.microsoft.com/office/drawing/2014/main" id="{F571CD2B-3031-4BE0-9DE1-17FE78FA910E}"/>
            </a:ext>
          </a:extLst>
        </xdr:cNvPr>
        <xdr:cNvSpPr txBox="1"/>
      </xdr:nvSpPr>
      <xdr:spPr>
        <a:xfrm>
          <a:off x="22444417" y="1804691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18" name="TextBox 4">
          <a:extLst>
            <a:ext uri="{FF2B5EF4-FFF2-40B4-BE49-F238E27FC236}">
              <a16:creationId xmlns:a16="http://schemas.microsoft.com/office/drawing/2014/main" id="{08D7F94F-E00F-400E-BA81-B9CD7A730B35}"/>
            </a:ext>
          </a:extLst>
        </xdr:cNvPr>
        <xdr:cNvSpPr txBox="1"/>
      </xdr:nvSpPr>
      <xdr:spPr>
        <a:xfrm>
          <a:off x="22444417" y="1812387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19" name="TextBox 5">
          <a:extLst>
            <a:ext uri="{FF2B5EF4-FFF2-40B4-BE49-F238E27FC236}">
              <a16:creationId xmlns:a16="http://schemas.microsoft.com/office/drawing/2014/main" id="{DF94FF00-3F60-46DB-98AB-984F4CA87B76}"/>
            </a:ext>
          </a:extLst>
        </xdr:cNvPr>
        <xdr:cNvSpPr txBox="1"/>
      </xdr:nvSpPr>
      <xdr:spPr>
        <a:xfrm>
          <a:off x="22444417" y="1812387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20" name="TextBox 6">
          <a:extLst>
            <a:ext uri="{FF2B5EF4-FFF2-40B4-BE49-F238E27FC236}">
              <a16:creationId xmlns:a16="http://schemas.microsoft.com/office/drawing/2014/main" id="{3B172F72-F02C-47A9-ABDA-4FC5251F28C6}"/>
            </a:ext>
          </a:extLst>
        </xdr:cNvPr>
        <xdr:cNvSpPr txBox="1"/>
      </xdr:nvSpPr>
      <xdr:spPr>
        <a:xfrm>
          <a:off x="22444417" y="1812387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21" name="TextBox 4">
          <a:extLst>
            <a:ext uri="{FF2B5EF4-FFF2-40B4-BE49-F238E27FC236}">
              <a16:creationId xmlns:a16="http://schemas.microsoft.com/office/drawing/2014/main" id="{E92882DB-FE89-4A43-B7C8-424BC5E6D81F}"/>
            </a:ext>
          </a:extLst>
        </xdr:cNvPr>
        <xdr:cNvSpPr txBox="1"/>
      </xdr:nvSpPr>
      <xdr:spPr>
        <a:xfrm>
          <a:off x="22444417" y="1812387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22" name="TextBox 5">
          <a:extLst>
            <a:ext uri="{FF2B5EF4-FFF2-40B4-BE49-F238E27FC236}">
              <a16:creationId xmlns:a16="http://schemas.microsoft.com/office/drawing/2014/main" id="{60068B73-BF6A-48BD-8FAE-9BF0D433D82A}"/>
            </a:ext>
          </a:extLst>
        </xdr:cNvPr>
        <xdr:cNvSpPr txBox="1"/>
      </xdr:nvSpPr>
      <xdr:spPr>
        <a:xfrm>
          <a:off x="22444417" y="1812387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23" name="TextBox 6">
          <a:extLst>
            <a:ext uri="{FF2B5EF4-FFF2-40B4-BE49-F238E27FC236}">
              <a16:creationId xmlns:a16="http://schemas.microsoft.com/office/drawing/2014/main" id="{C9D4064E-8D9B-45F2-AAF0-166FE78BDC80}"/>
            </a:ext>
          </a:extLst>
        </xdr:cNvPr>
        <xdr:cNvSpPr txBox="1"/>
      </xdr:nvSpPr>
      <xdr:spPr>
        <a:xfrm>
          <a:off x="22444417" y="1812387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24" name="TextBox 4">
          <a:extLst>
            <a:ext uri="{FF2B5EF4-FFF2-40B4-BE49-F238E27FC236}">
              <a16:creationId xmlns:a16="http://schemas.microsoft.com/office/drawing/2014/main" id="{E3C5A934-9B4A-40D2-9E7F-DEA039ADC22E}"/>
            </a:ext>
          </a:extLst>
        </xdr:cNvPr>
        <xdr:cNvSpPr txBox="1"/>
      </xdr:nvSpPr>
      <xdr:spPr>
        <a:xfrm>
          <a:off x="22444417" y="1812387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25" name="TextBox 5">
          <a:extLst>
            <a:ext uri="{FF2B5EF4-FFF2-40B4-BE49-F238E27FC236}">
              <a16:creationId xmlns:a16="http://schemas.microsoft.com/office/drawing/2014/main" id="{C5D40508-48A0-422D-8584-F60CE609980A}"/>
            </a:ext>
          </a:extLst>
        </xdr:cNvPr>
        <xdr:cNvSpPr txBox="1"/>
      </xdr:nvSpPr>
      <xdr:spPr>
        <a:xfrm>
          <a:off x="22444417" y="1812387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26" name="TextBox 6">
          <a:extLst>
            <a:ext uri="{FF2B5EF4-FFF2-40B4-BE49-F238E27FC236}">
              <a16:creationId xmlns:a16="http://schemas.microsoft.com/office/drawing/2014/main" id="{85D0B117-995F-4394-9F8B-7A83FD682CAA}"/>
            </a:ext>
          </a:extLst>
        </xdr:cNvPr>
        <xdr:cNvSpPr txBox="1"/>
      </xdr:nvSpPr>
      <xdr:spPr>
        <a:xfrm>
          <a:off x="22444417" y="1812387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27" name="TextBox 4">
          <a:extLst>
            <a:ext uri="{FF2B5EF4-FFF2-40B4-BE49-F238E27FC236}">
              <a16:creationId xmlns:a16="http://schemas.microsoft.com/office/drawing/2014/main" id="{C11EAB5A-1152-42CE-8E89-5285FB3CFB4F}"/>
            </a:ext>
          </a:extLst>
        </xdr:cNvPr>
        <xdr:cNvSpPr txBox="1"/>
      </xdr:nvSpPr>
      <xdr:spPr>
        <a:xfrm>
          <a:off x="22444417" y="1812387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28" name="TextBox 5">
          <a:extLst>
            <a:ext uri="{FF2B5EF4-FFF2-40B4-BE49-F238E27FC236}">
              <a16:creationId xmlns:a16="http://schemas.microsoft.com/office/drawing/2014/main" id="{F51D2319-A7CF-4CA8-821D-CCAF729603E3}"/>
            </a:ext>
          </a:extLst>
        </xdr:cNvPr>
        <xdr:cNvSpPr txBox="1"/>
      </xdr:nvSpPr>
      <xdr:spPr>
        <a:xfrm>
          <a:off x="22444417" y="1812387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29" name="TextBox 6">
          <a:extLst>
            <a:ext uri="{FF2B5EF4-FFF2-40B4-BE49-F238E27FC236}">
              <a16:creationId xmlns:a16="http://schemas.microsoft.com/office/drawing/2014/main" id="{E2B7CEBC-7053-4C7E-895D-1FBB4F1BAC1B}"/>
            </a:ext>
          </a:extLst>
        </xdr:cNvPr>
        <xdr:cNvSpPr txBox="1"/>
      </xdr:nvSpPr>
      <xdr:spPr>
        <a:xfrm>
          <a:off x="22444417" y="1812387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30" name="TextBox 5">
          <a:extLst>
            <a:ext uri="{FF2B5EF4-FFF2-40B4-BE49-F238E27FC236}">
              <a16:creationId xmlns:a16="http://schemas.microsoft.com/office/drawing/2014/main" id="{B747736E-2E33-4F4C-B137-ADBE0FD4EB94}"/>
            </a:ext>
          </a:extLst>
        </xdr:cNvPr>
        <xdr:cNvSpPr txBox="1"/>
      </xdr:nvSpPr>
      <xdr:spPr>
        <a:xfrm>
          <a:off x="22444417" y="1812387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552</xdr:row>
      <xdr:rowOff>378069</xdr:rowOff>
    </xdr:from>
    <xdr:ext cx="65" cy="170239"/>
    <xdr:sp macro="" textlink="">
      <xdr:nvSpPr>
        <xdr:cNvPr id="331" name="TextBox 6">
          <a:extLst>
            <a:ext uri="{FF2B5EF4-FFF2-40B4-BE49-F238E27FC236}">
              <a16:creationId xmlns:a16="http://schemas.microsoft.com/office/drawing/2014/main" id="{E3895D98-2044-49EB-AA87-5EC7342F9127}"/>
            </a:ext>
          </a:extLst>
        </xdr:cNvPr>
        <xdr:cNvSpPr txBox="1"/>
      </xdr:nvSpPr>
      <xdr:spPr>
        <a:xfrm>
          <a:off x="22444417" y="1812387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554</xdr:row>
      <xdr:rowOff>378069</xdr:rowOff>
    </xdr:from>
    <xdr:ext cx="65" cy="170239"/>
    <xdr:sp macro="" textlink="">
      <xdr:nvSpPr>
        <xdr:cNvPr id="332" name="TextBox 4">
          <a:extLst>
            <a:ext uri="{FF2B5EF4-FFF2-40B4-BE49-F238E27FC236}">
              <a16:creationId xmlns:a16="http://schemas.microsoft.com/office/drawing/2014/main" id="{AE889E28-97D9-4CEF-A743-5215DCB92C89}"/>
            </a:ext>
          </a:extLst>
        </xdr:cNvPr>
        <xdr:cNvSpPr txBox="1"/>
      </xdr:nvSpPr>
      <xdr:spPr>
        <a:xfrm>
          <a:off x="22444417" y="181863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554</xdr:row>
      <xdr:rowOff>378069</xdr:rowOff>
    </xdr:from>
    <xdr:ext cx="65" cy="170239"/>
    <xdr:sp macro="" textlink="">
      <xdr:nvSpPr>
        <xdr:cNvPr id="333" name="TextBox 5">
          <a:extLst>
            <a:ext uri="{FF2B5EF4-FFF2-40B4-BE49-F238E27FC236}">
              <a16:creationId xmlns:a16="http://schemas.microsoft.com/office/drawing/2014/main" id="{CA4818AB-F848-4001-AB26-E594642DE091}"/>
            </a:ext>
          </a:extLst>
        </xdr:cNvPr>
        <xdr:cNvSpPr txBox="1"/>
      </xdr:nvSpPr>
      <xdr:spPr>
        <a:xfrm>
          <a:off x="22444417" y="181863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554</xdr:row>
      <xdr:rowOff>378069</xdr:rowOff>
    </xdr:from>
    <xdr:ext cx="65" cy="170239"/>
    <xdr:sp macro="" textlink="">
      <xdr:nvSpPr>
        <xdr:cNvPr id="334" name="TextBox 6">
          <a:extLst>
            <a:ext uri="{FF2B5EF4-FFF2-40B4-BE49-F238E27FC236}">
              <a16:creationId xmlns:a16="http://schemas.microsoft.com/office/drawing/2014/main" id="{7CF57F7A-2B94-45CD-9D59-8AFC45212FEB}"/>
            </a:ext>
          </a:extLst>
        </xdr:cNvPr>
        <xdr:cNvSpPr txBox="1"/>
      </xdr:nvSpPr>
      <xdr:spPr>
        <a:xfrm>
          <a:off x="22444417" y="181863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554</xdr:row>
      <xdr:rowOff>378069</xdr:rowOff>
    </xdr:from>
    <xdr:ext cx="65" cy="170239"/>
    <xdr:sp macro="" textlink="">
      <xdr:nvSpPr>
        <xdr:cNvPr id="335" name="TextBox 4">
          <a:extLst>
            <a:ext uri="{FF2B5EF4-FFF2-40B4-BE49-F238E27FC236}">
              <a16:creationId xmlns:a16="http://schemas.microsoft.com/office/drawing/2014/main" id="{A6EEC086-6564-4994-9453-5AE83800F67D}"/>
            </a:ext>
          </a:extLst>
        </xdr:cNvPr>
        <xdr:cNvSpPr txBox="1"/>
      </xdr:nvSpPr>
      <xdr:spPr>
        <a:xfrm>
          <a:off x="22444417" y="181863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36" name="TextBox 4">
          <a:extLst>
            <a:ext uri="{FF2B5EF4-FFF2-40B4-BE49-F238E27FC236}">
              <a16:creationId xmlns:a16="http://schemas.microsoft.com/office/drawing/2014/main" id="{A4DA905E-E9A2-4A5D-9DC1-4BC9E3AA8C7F}"/>
            </a:ext>
          </a:extLst>
        </xdr:cNvPr>
        <xdr:cNvSpPr txBox="1"/>
      </xdr:nvSpPr>
      <xdr:spPr>
        <a:xfrm>
          <a:off x="22444417" y="1824579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554</xdr:row>
      <xdr:rowOff>378069</xdr:rowOff>
    </xdr:from>
    <xdr:ext cx="65" cy="170239"/>
    <xdr:sp macro="" textlink="">
      <xdr:nvSpPr>
        <xdr:cNvPr id="337" name="TextBox 5">
          <a:extLst>
            <a:ext uri="{FF2B5EF4-FFF2-40B4-BE49-F238E27FC236}">
              <a16:creationId xmlns:a16="http://schemas.microsoft.com/office/drawing/2014/main" id="{EA4D6B84-A6F9-4F50-81ED-0FE514EF3BD2}"/>
            </a:ext>
          </a:extLst>
        </xdr:cNvPr>
        <xdr:cNvSpPr txBox="1"/>
      </xdr:nvSpPr>
      <xdr:spPr>
        <a:xfrm>
          <a:off x="22444417" y="181863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554</xdr:row>
      <xdr:rowOff>378069</xdr:rowOff>
    </xdr:from>
    <xdr:ext cx="65" cy="170239"/>
    <xdr:sp macro="" textlink="">
      <xdr:nvSpPr>
        <xdr:cNvPr id="338" name="TextBox 6">
          <a:extLst>
            <a:ext uri="{FF2B5EF4-FFF2-40B4-BE49-F238E27FC236}">
              <a16:creationId xmlns:a16="http://schemas.microsoft.com/office/drawing/2014/main" id="{5BC58095-6CC9-4D56-96D1-34D4DA209A3A}"/>
            </a:ext>
          </a:extLst>
        </xdr:cNvPr>
        <xdr:cNvSpPr txBox="1"/>
      </xdr:nvSpPr>
      <xdr:spPr>
        <a:xfrm>
          <a:off x="22444417" y="181863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39" name="TextBox 5">
          <a:extLst>
            <a:ext uri="{FF2B5EF4-FFF2-40B4-BE49-F238E27FC236}">
              <a16:creationId xmlns:a16="http://schemas.microsoft.com/office/drawing/2014/main" id="{2EC9A94D-0B2D-457E-AA2B-96B02423AF2F}"/>
            </a:ext>
          </a:extLst>
        </xdr:cNvPr>
        <xdr:cNvSpPr txBox="1"/>
      </xdr:nvSpPr>
      <xdr:spPr>
        <a:xfrm>
          <a:off x="22444417" y="1824579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40" name="TextBox 6">
          <a:extLst>
            <a:ext uri="{FF2B5EF4-FFF2-40B4-BE49-F238E27FC236}">
              <a16:creationId xmlns:a16="http://schemas.microsoft.com/office/drawing/2014/main" id="{D4799961-110C-445E-884F-E3E4473C9B75}"/>
            </a:ext>
          </a:extLst>
        </xdr:cNvPr>
        <xdr:cNvSpPr txBox="1"/>
      </xdr:nvSpPr>
      <xdr:spPr>
        <a:xfrm>
          <a:off x="22444417" y="1824579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41" name="TextBox 4">
          <a:extLst>
            <a:ext uri="{FF2B5EF4-FFF2-40B4-BE49-F238E27FC236}">
              <a16:creationId xmlns:a16="http://schemas.microsoft.com/office/drawing/2014/main" id="{B1F933DE-A797-41BA-B801-AE13BC97FBEF}"/>
            </a:ext>
          </a:extLst>
        </xdr:cNvPr>
        <xdr:cNvSpPr txBox="1"/>
      </xdr:nvSpPr>
      <xdr:spPr>
        <a:xfrm>
          <a:off x="22444417" y="1824579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42" name="TextBox 5">
          <a:extLst>
            <a:ext uri="{FF2B5EF4-FFF2-40B4-BE49-F238E27FC236}">
              <a16:creationId xmlns:a16="http://schemas.microsoft.com/office/drawing/2014/main" id="{09D69B37-D1AF-4883-B482-7CEB8EA488BD}"/>
            </a:ext>
          </a:extLst>
        </xdr:cNvPr>
        <xdr:cNvSpPr txBox="1"/>
      </xdr:nvSpPr>
      <xdr:spPr>
        <a:xfrm>
          <a:off x="22444417" y="1824579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43" name="TextBox 6">
          <a:extLst>
            <a:ext uri="{FF2B5EF4-FFF2-40B4-BE49-F238E27FC236}">
              <a16:creationId xmlns:a16="http://schemas.microsoft.com/office/drawing/2014/main" id="{8B3AF766-4D1B-4F1C-873C-6389F45B7F9E}"/>
            </a:ext>
          </a:extLst>
        </xdr:cNvPr>
        <xdr:cNvSpPr txBox="1"/>
      </xdr:nvSpPr>
      <xdr:spPr>
        <a:xfrm>
          <a:off x="22444417" y="1824579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554</xdr:row>
      <xdr:rowOff>378069</xdr:rowOff>
    </xdr:from>
    <xdr:ext cx="65" cy="170239"/>
    <xdr:sp macro="" textlink="">
      <xdr:nvSpPr>
        <xdr:cNvPr id="344" name="TextBox 4">
          <a:extLst>
            <a:ext uri="{FF2B5EF4-FFF2-40B4-BE49-F238E27FC236}">
              <a16:creationId xmlns:a16="http://schemas.microsoft.com/office/drawing/2014/main" id="{F4FF67F1-E7C5-4288-AACF-2CD61AE9357D}"/>
            </a:ext>
          </a:extLst>
        </xdr:cNvPr>
        <xdr:cNvSpPr txBox="1"/>
      </xdr:nvSpPr>
      <xdr:spPr>
        <a:xfrm>
          <a:off x="22444417" y="181863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554</xdr:row>
      <xdr:rowOff>378069</xdr:rowOff>
    </xdr:from>
    <xdr:ext cx="65" cy="170239"/>
    <xdr:sp macro="" textlink="">
      <xdr:nvSpPr>
        <xdr:cNvPr id="345" name="TextBox 5">
          <a:extLst>
            <a:ext uri="{FF2B5EF4-FFF2-40B4-BE49-F238E27FC236}">
              <a16:creationId xmlns:a16="http://schemas.microsoft.com/office/drawing/2014/main" id="{CDB58B7C-5845-457E-9581-E5411882A2FC}"/>
            </a:ext>
          </a:extLst>
        </xdr:cNvPr>
        <xdr:cNvSpPr txBox="1"/>
      </xdr:nvSpPr>
      <xdr:spPr>
        <a:xfrm>
          <a:off x="22444417" y="181863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554</xdr:row>
      <xdr:rowOff>378069</xdr:rowOff>
    </xdr:from>
    <xdr:ext cx="65" cy="170239"/>
    <xdr:sp macro="" textlink="">
      <xdr:nvSpPr>
        <xdr:cNvPr id="346" name="TextBox 6">
          <a:extLst>
            <a:ext uri="{FF2B5EF4-FFF2-40B4-BE49-F238E27FC236}">
              <a16:creationId xmlns:a16="http://schemas.microsoft.com/office/drawing/2014/main" id="{990F1016-48BE-4D4A-BCA5-34C70AABBAD9}"/>
            </a:ext>
          </a:extLst>
        </xdr:cNvPr>
        <xdr:cNvSpPr txBox="1"/>
      </xdr:nvSpPr>
      <xdr:spPr>
        <a:xfrm>
          <a:off x="22444417" y="181863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554</xdr:row>
      <xdr:rowOff>378069</xdr:rowOff>
    </xdr:from>
    <xdr:ext cx="65" cy="170239"/>
    <xdr:sp macro="" textlink="">
      <xdr:nvSpPr>
        <xdr:cNvPr id="347" name="TextBox 4">
          <a:extLst>
            <a:ext uri="{FF2B5EF4-FFF2-40B4-BE49-F238E27FC236}">
              <a16:creationId xmlns:a16="http://schemas.microsoft.com/office/drawing/2014/main" id="{A7C33A8A-0A14-4AD0-A22B-4875DA4F1759}"/>
            </a:ext>
          </a:extLst>
        </xdr:cNvPr>
        <xdr:cNvSpPr txBox="1"/>
      </xdr:nvSpPr>
      <xdr:spPr>
        <a:xfrm>
          <a:off x="22444417" y="181863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554</xdr:row>
      <xdr:rowOff>378069</xdr:rowOff>
    </xdr:from>
    <xdr:ext cx="65" cy="170239"/>
    <xdr:sp macro="" textlink="">
      <xdr:nvSpPr>
        <xdr:cNvPr id="348" name="TextBox 5">
          <a:extLst>
            <a:ext uri="{FF2B5EF4-FFF2-40B4-BE49-F238E27FC236}">
              <a16:creationId xmlns:a16="http://schemas.microsoft.com/office/drawing/2014/main" id="{DE30BA5E-F356-4751-B5BA-5F573E1A2EBB}"/>
            </a:ext>
          </a:extLst>
        </xdr:cNvPr>
        <xdr:cNvSpPr txBox="1"/>
      </xdr:nvSpPr>
      <xdr:spPr>
        <a:xfrm>
          <a:off x="22444417" y="181863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554</xdr:row>
      <xdr:rowOff>378069</xdr:rowOff>
    </xdr:from>
    <xdr:ext cx="65" cy="170239"/>
    <xdr:sp macro="" textlink="">
      <xdr:nvSpPr>
        <xdr:cNvPr id="349" name="TextBox 6">
          <a:extLst>
            <a:ext uri="{FF2B5EF4-FFF2-40B4-BE49-F238E27FC236}">
              <a16:creationId xmlns:a16="http://schemas.microsoft.com/office/drawing/2014/main" id="{AC8A967B-08D3-4595-B9C5-3A31A67AFE67}"/>
            </a:ext>
          </a:extLst>
        </xdr:cNvPr>
        <xdr:cNvSpPr txBox="1"/>
      </xdr:nvSpPr>
      <xdr:spPr>
        <a:xfrm>
          <a:off x="22444417" y="181863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554</xdr:row>
      <xdr:rowOff>378069</xdr:rowOff>
    </xdr:from>
    <xdr:ext cx="65" cy="170239"/>
    <xdr:sp macro="" textlink="">
      <xdr:nvSpPr>
        <xdr:cNvPr id="350" name="TextBox 5">
          <a:extLst>
            <a:ext uri="{FF2B5EF4-FFF2-40B4-BE49-F238E27FC236}">
              <a16:creationId xmlns:a16="http://schemas.microsoft.com/office/drawing/2014/main" id="{D63B782C-CF08-4937-BDD4-6CA221196191}"/>
            </a:ext>
          </a:extLst>
        </xdr:cNvPr>
        <xdr:cNvSpPr txBox="1"/>
      </xdr:nvSpPr>
      <xdr:spPr>
        <a:xfrm>
          <a:off x="22444417" y="181863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554</xdr:row>
      <xdr:rowOff>378069</xdr:rowOff>
    </xdr:from>
    <xdr:ext cx="65" cy="170239"/>
    <xdr:sp macro="" textlink="">
      <xdr:nvSpPr>
        <xdr:cNvPr id="351" name="TextBox 6">
          <a:extLst>
            <a:ext uri="{FF2B5EF4-FFF2-40B4-BE49-F238E27FC236}">
              <a16:creationId xmlns:a16="http://schemas.microsoft.com/office/drawing/2014/main" id="{2B466DC0-EE69-4784-9588-03DC37DEBABC}"/>
            </a:ext>
          </a:extLst>
        </xdr:cNvPr>
        <xdr:cNvSpPr txBox="1"/>
      </xdr:nvSpPr>
      <xdr:spPr>
        <a:xfrm>
          <a:off x="22444417" y="181863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52" name="TextBox 4">
          <a:extLst>
            <a:ext uri="{FF2B5EF4-FFF2-40B4-BE49-F238E27FC236}">
              <a16:creationId xmlns:a16="http://schemas.microsoft.com/office/drawing/2014/main" id="{EAB6B48E-1855-4069-8E96-C5F020387797}"/>
            </a:ext>
          </a:extLst>
        </xdr:cNvPr>
        <xdr:cNvSpPr txBox="1"/>
      </xdr:nvSpPr>
      <xdr:spPr>
        <a:xfrm>
          <a:off x="22444417" y="1824579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53" name="TextBox 5">
          <a:extLst>
            <a:ext uri="{FF2B5EF4-FFF2-40B4-BE49-F238E27FC236}">
              <a16:creationId xmlns:a16="http://schemas.microsoft.com/office/drawing/2014/main" id="{D4D40F4D-9AE7-407A-B11C-36F590C9716B}"/>
            </a:ext>
          </a:extLst>
        </xdr:cNvPr>
        <xdr:cNvSpPr txBox="1"/>
      </xdr:nvSpPr>
      <xdr:spPr>
        <a:xfrm>
          <a:off x="22444417" y="1824579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54" name="TextBox 6">
          <a:extLst>
            <a:ext uri="{FF2B5EF4-FFF2-40B4-BE49-F238E27FC236}">
              <a16:creationId xmlns:a16="http://schemas.microsoft.com/office/drawing/2014/main" id="{7C0EF603-0BBA-4CF7-B341-828CDC2D5D86}"/>
            </a:ext>
          </a:extLst>
        </xdr:cNvPr>
        <xdr:cNvSpPr txBox="1"/>
      </xdr:nvSpPr>
      <xdr:spPr>
        <a:xfrm>
          <a:off x="22444417" y="1824579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55" name="TextBox 4">
          <a:extLst>
            <a:ext uri="{FF2B5EF4-FFF2-40B4-BE49-F238E27FC236}">
              <a16:creationId xmlns:a16="http://schemas.microsoft.com/office/drawing/2014/main" id="{2518FC7D-8AB0-42F8-BCB4-6A7B8636DA42}"/>
            </a:ext>
          </a:extLst>
        </xdr:cNvPr>
        <xdr:cNvSpPr txBox="1"/>
      </xdr:nvSpPr>
      <xdr:spPr>
        <a:xfrm>
          <a:off x="22444417" y="1824579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56" name="TextBox 5">
          <a:extLst>
            <a:ext uri="{FF2B5EF4-FFF2-40B4-BE49-F238E27FC236}">
              <a16:creationId xmlns:a16="http://schemas.microsoft.com/office/drawing/2014/main" id="{9D77974D-34E5-41AA-A222-26B97D1D1239}"/>
            </a:ext>
          </a:extLst>
        </xdr:cNvPr>
        <xdr:cNvSpPr txBox="1"/>
      </xdr:nvSpPr>
      <xdr:spPr>
        <a:xfrm>
          <a:off x="22444417" y="1824579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57" name="TextBox 6">
          <a:extLst>
            <a:ext uri="{FF2B5EF4-FFF2-40B4-BE49-F238E27FC236}">
              <a16:creationId xmlns:a16="http://schemas.microsoft.com/office/drawing/2014/main" id="{41E0ABA9-7881-4AF8-9FE5-A93303BE58E2}"/>
            </a:ext>
          </a:extLst>
        </xdr:cNvPr>
        <xdr:cNvSpPr txBox="1"/>
      </xdr:nvSpPr>
      <xdr:spPr>
        <a:xfrm>
          <a:off x="22444417" y="1824579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58" name="TextBox 4">
          <a:extLst>
            <a:ext uri="{FF2B5EF4-FFF2-40B4-BE49-F238E27FC236}">
              <a16:creationId xmlns:a16="http://schemas.microsoft.com/office/drawing/2014/main" id="{1896ED10-95FB-424D-8EFC-9A2A47FFDC9B}"/>
            </a:ext>
          </a:extLst>
        </xdr:cNvPr>
        <xdr:cNvSpPr txBox="1"/>
      </xdr:nvSpPr>
      <xdr:spPr>
        <a:xfrm>
          <a:off x="22444417" y="1824579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59" name="TextBox 5">
          <a:extLst>
            <a:ext uri="{FF2B5EF4-FFF2-40B4-BE49-F238E27FC236}">
              <a16:creationId xmlns:a16="http://schemas.microsoft.com/office/drawing/2014/main" id="{95140E9D-CED3-4A87-B03D-DA784E1CFF8A}"/>
            </a:ext>
          </a:extLst>
        </xdr:cNvPr>
        <xdr:cNvSpPr txBox="1"/>
      </xdr:nvSpPr>
      <xdr:spPr>
        <a:xfrm>
          <a:off x="22444417" y="1824579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60" name="TextBox 6">
          <a:extLst>
            <a:ext uri="{FF2B5EF4-FFF2-40B4-BE49-F238E27FC236}">
              <a16:creationId xmlns:a16="http://schemas.microsoft.com/office/drawing/2014/main" id="{C3ED4968-4D42-43EA-B167-8739B7DEDCD4}"/>
            </a:ext>
          </a:extLst>
        </xdr:cNvPr>
        <xdr:cNvSpPr txBox="1"/>
      </xdr:nvSpPr>
      <xdr:spPr>
        <a:xfrm>
          <a:off x="22444417" y="1824579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61" name="TextBox 4">
          <a:extLst>
            <a:ext uri="{FF2B5EF4-FFF2-40B4-BE49-F238E27FC236}">
              <a16:creationId xmlns:a16="http://schemas.microsoft.com/office/drawing/2014/main" id="{1DC2751E-12B0-40DD-940C-FCC90BF2858C}"/>
            </a:ext>
          </a:extLst>
        </xdr:cNvPr>
        <xdr:cNvSpPr txBox="1"/>
      </xdr:nvSpPr>
      <xdr:spPr>
        <a:xfrm>
          <a:off x="22444417" y="1824579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62" name="TextBox 5">
          <a:extLst>
            <a:ext uri="{FF2B5EF4-FFF2-40B4-BE49-F238E27FC236}">
              <a16:creationId xmlns:a16="http://schemas.microsoft.com/office/drawing/2014/main" id="{5909C209-D43F-4B7D-A9BC-44370E907F04}"/>
            </a:ext>
          </a:extLst>
        </xdr:cNvPr>
        <xdr:cNvSpPr txBox="1"/>
      </xdr:nvSpPr>
      <xdr:spPr>
        <a:xfrm>
          <a:off x="22444417" y="1824579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63" name="TextBox 6">
          <a:extLst>
            <a:ext uri="{FF2B5EF4-FFF2-40B4-BE49-F238E27FC236}">
              <a16:creationId xmlns:a16="http://schemas.microsoft.com/office/drawing/2014/main" id="{A805271A-A934-46CB-845F-6656D641A950}"/>
            </a:ext>
          </a:extLst>
        </xdr:cNvPr>
        <xdr:cNvSpPr txBox="1"/>
      </xdr:nvSpPr>
      <xdr:spPr>
        <a:xfrm>
          <a:off x="22444417" y="1824579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64" name="TextBox 5">
          <a:extLst>
            <a:ext uri="{FF2B5EF4-FFF2-40B4-BE49-F238E27FC236}">
              <a16:creationId xmlns:a16="http://schemas.microsoft.com/office/drawing/2014/main" id="{84FA82FB-C4DF-487B-BF7C-FD7BE23E5313}"/>
            </a:ext>
          </a:extLst>
        </xdr:cNvPr>
        <xdr:cNvSpPr txBox="1"/>
      </xdr:nvSpPr>
      <xdr:spPr>
        <a:xfrm>
          <a:off x="22444417" y="1824579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556</xdr:row>
      <xdr:rowOff>378069</xdr:rowOff>
    </xdr:from>
    <xdr:ext cx="65" cy="170239"/>
    <xdr:sp macro="" textlink="">
      <xdr:nvSpPr>
        <xdr:cNvPr id="365" name="TextBox 6">
          <a:extLst>
            <a:ext uri="{FF2B5EF4-FFF2-40B4-BE49-F238E27FC236}">
              <a16:creationId xmlns:a16="http://schemas.microsoft.com/office/drawing/2014/main" id="{25AD3518-56E7-4D5B-A13E-E5517F6F0690}"/>
            </a:ext>
          </a:extLst>
        </xdr:cNvPr>
        <xdr:cNvSpPr txBox="1"/>
      </xdr:nvSpPr>
      <xdr:spPr>
        <a:xfrm>
          <a:off x="22444417" y="1824579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558</xdr:row>
      <xdr:rowOff>378069</xdr:rowOff>
    </xdr:from>
    <xdr:ext cx="65" cy="170239"/>
    <xdr:sp macro="" textlink="">
      <xdr:nvSpPr>
        <xdr:cNvPr id="366" name="TextBox 4">
          <a:extLst>
            <a:ext uri="{FF2B5EF4-FFF2-40B4-BE49-F238E27FC236}">
              <a16:creationId xmlns:a16="http://schemas.microsoft.com/office/drawing/2014/main" id="{541AB930-CEFB-4FFE-A465-C171BBE44C59}"/>
            </a:ext>
          </a:extLst>
        </xdr:cNvPr>
        <xdr:cNvSpPr txBox="1"/>
      </xdr:nvSpPr>
      <xdr:spPr>
        <a:xfrm>
          <a:off x="22444417" y="1830142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558</xdr:row>
      <xdr:rowOff>378069</xdr:rowOff>
    </xdr:from>
    <xdr:ext cx="65" cy="170239"/>
    <xdr:sp macro="" textlink="">
      <xdr:nvSpPr>
        <xdr:cNvPr id="367" name="TextBox 5">
          <a:extLst>
            <a:ext uri="{FF2B5EF4-FFF2-40B4-BE49-F238E27FC236}">
              <a16:creationId xmlns:a16="http://schemas.microsoft.com/office/drawing/2014/main" id="{314A4196-CC9A-446A-83E9-4783838D34C3}"/>
            </a:ext>
          </a:extLst>
        </xdr:cNvPr>
        <xdr:cNvSpPr txBox="1"/>
      </xdr:nvSpPr>
      <xdr:spPr>
        <a:xfrm>
          <a:off x="22444417" y="1830142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558</xdr:row>
      <xdr:rowOff>378069</xdr:rowOff>
    </xdr:from>
    <xdr:ext cx="65" cy="170239"/>
    <xdr:sp macro="" textlink="">
      <xdr:nvSpPr>
        <xdr:cNvPr id="368" name="TextBox 6">
          <a:extLst>
            <a:ext uri="{FF2B5EF4-FFF2-40B4-BE49-F238E27FC236}">
              <a16:creationId xmlns:a16="http://schemas.microsoft.com/office/drawing/2014/main" id="{48DBFD9E-6A65-4BC4-B73F-1910170C1405}"/>
            </a:ext>
          </a:extLst>
        </xdr:cNvPr>
        <xdr:cNvSpPr txBox="1"/>
      </xdr:nvSpPr>
      <xdr:spPr>
        <a:xfrm>
          <a:off x="22444417" y="1830142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558</xdr:row>
      <xdr:rowOff>378069</xdr:rowOff>
    </xdr:from>
    <xdr:ext cx="65" cy="170239"/>
    <xdr:sp macro="" textlink="">
      <xdr:nvSpPr>
        <xdr:cNvPr id="369" name="TextBox 4">
          <a:extLst>
            <a:ext uri="{FF2B5EF4-FFF2-40B4-BE49-F238E27FC236}">
              <a16:creationId xmlns:a16="http://schemas.microsoft.com/office/drawing/2014/main" id="{95654F67-2538-434D-9C81-14A9142B9EA1}"/>
            </a:ext>
          </a:extLst>
        </xdr:cNvPr>
        <xdr:cNvSpPr txBox="1"/>
      </xdr:nvSpPr>
      <xdr:spPr>
        <a:xfrm>
          <a:off x="22444417" y="1830142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70" name="TextBox 4">
          <a:extLst>
            <a:ext uri="{FF2B5EF4-FFF2-40B4-BE49-F238E27FC236}">
              <a16:creationId xmlns:a16="http://schemas.microsoft.com/office/drawing/2014/main" id="{42479BD7-080A-443E-8EC7-4B333F9C7296}"/>
            </a:ext>
          </a:extLst>
        </xdr:cNvPr>
        <xdr:cNvSpPr txBox="1"/>
      </xdr:nvSpPr>
      <xdr:spPr>
        <a:xfrm>
          <a:off x="22444417" y="183623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558</xdr:row>
      <xdr:rowOff>378069</xdr:rowOff>
    </xdr:from>
    <xdr:ext cx="65" cy="170239"/>
    <xdr:sp macro="" textlink="">
      <xdr:nvSpPr>
        <xdr:cNvPr id="371" name="TextBox 5">
          <a:extLst>
            <a:ext uri="{FF2B5EF4-FFF2-40B4-BE49-F238E27FC236}">
              <a16:creationId xmlns:a16="http://schemas.microsoft.com/office/drawing/2014/main" id="{B103957F-EAA3-476A-B2C0-2B8FF46B8AC5}"/>
            </a:ext>
          </a:extLst>
        </xdr:cNvPr>
        <xdr:cNvSpPr txBox="1"/>
      </xdr:nvSpPr>
      <xdr:spPr>
        <a:xfrm>
          <a:off x="22444417" y="1830142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558</xdr:row>
      <xdr:rowOff>378069</xdr:rowOff>
    </xdr:from>
    <xdr:ext cx="65" cy="170239"/>
    <xdr:sp macro="" textlink="">
      <xdr:nvSpPr>
        <xdr:cNvPr id="372" name="TextBox 6">
          <a:extLst>
            <a:ext uri="{FF2B5EF4-FFF2-40B4-BE49-F238E27FC236}">
              <a16:creationId xmlns:a16="http://schemas.microsoft.com/office/drawing/2014/main" id="{4AAC0C5F-A699-4C74-BE0E-CFB8CD1B7DB4}"/>
            </a:ext>
          </a:extLst>
        </xdr:cNvPr>
        <xdr:cNvSpPr txBox="1"/>
      </xdr:nvSpPr>
      <xdr:spPr>
        <a:xfrm>
          <a:off x="22444417" y="1830142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73" name="TextBox 5">
          <a:extLst>
            <a:ext uri="{FF2B5EF4-FFF2-40B4-BE49-F238E27FC236}">
              <a16:creationId xmlns:a16="http://schemas.microsoft.com/office/drawing/2014/main" id="{7FCBA179-0E31-41E2-918D-27DBCEEAF87B}"/>
            </a:ext>
          </a:extLst>
        </xdr:cNvPr>
        <xdr:cNvSpPr txBox="1"/>
      </xdr:nvSpPr>
      <xdr:spPr>
        <a:xfrm>
          <a:off x="22444417" y="183623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74" name="TextBox 6">
          <a:extLst>
            <a:ext uri="{FF2B5EF4-FFF2-40B4-BE49-F238E27FC236}">
              <a16:creationId xmlns:a16="http://schemas.microsoft.com/office/drawing/2014/main" id="{DA1275FD-DE0E-4A86-A64F-24FBF0EE1EA5}"/>
            </a:ext>
          </a:extLst>
        </xdr:cNvPr>
        <xdr:cNvSpPr txBox="1"/>
      </xdr:nvSpPr>
      <xdr:spPr>
        <a:xfrm>
          <a:off x="22444417" y="183623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75" name="TextBox 4">
          <a:extLst>
            <a:ext uri="{FF2B5EF4-FFF2-40B4-BE49-F238E27FC236}">
              <a16:creationId xmlns:a16="http://schemas.microsoft.com/office/drawing/2014/main" id="{793D93BD-0797-4F27-BE6F-F4472D82E132}"/>
            </a:ext>
          </a:extLst>
        </xdr:cNvPr>
        <xdr:cNvSpPr txBox="1"/>
      </xdr:nvSpPr>
      <xdr:spPr>
        <a:xfrm>
          <a:off x="22444417" y="183623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76" name="TextBox 5">
          <a:extLst>
            <a:ext uri="{FF2B5EF4-FFF2-40B4-BE49-F238E27FC236}">
              <a16:creationId xmlns:a16="http://schemas.microsoft.com/office/drawing/2014/main" id="{5CAEE70A-771A-4216-BBB4-7B9536CB29E4}"/>
            </a:ext>
          </a:extLst>
        </xdr:cNvPr>
        <xdr:cNvSpPr txBox="1"/>
      </xdr:nvSpPr>
      <xdr:spPr>
        <a:xfrm>
          <a:off x="22444417" y="183623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77" name="TextBox 6">
          <a:extLst>
            <a:ext uri="{FF2B5EF4-FFF2-40B4-BE49-F238E27FC236}">
              <a16:creationId xmlns:a16="http://schemas.microsoft.com/office/drawing/2014/main" id="{EAD8DAD5-A8B0-4C9B-9F03-B960F0AC33E5}"/>
            </a:ext>
          </a:extLst>
        </xdr:cNvPr>
        <xdr:cNvSpPr txBox="1"/>
      </xdr:nvSpPr>
      <xdr:spPr>
        <a:xfrm>
          <a:off x="22444417" y="183623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558</xdr:row>
      <xdr:rowOff>378069</xdr:rowOff>
    </xdr:from>
    <xdr:ext cx="65" cy="170239"/>
    <xdr:sp macro="" textlink="">
      <xdr:nvSpPr>
        <xdr:cNvPr id="378" name="TextBox 4">
          <a:extLst>
            <a:ext uri="{FF2B5EF4-FFF2-40B4-BE49-F238E27FC236}">
              <a16:creationId xmlns:a16="http://schemas.microsoft.com/office/drawing/2014/main" id="{8DB99E2E-425A-408C-B1D3-BB5D7BB5BC75}"/>
            </a:ext>
          </a:extLst>
        </xdr:cNvPr>
        <xdr:cNvSpPr txBox="1"/>
      </xdr:nvSpPr>
      <xdr:spPr>
        <a:xfrm>
          <a:off x="22444417" y="1830142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558</xdr:row>
      <xdr:rowOff>378069</xdr:rowOff>
    </xdr:from>
    <xdr:ext cx="65" cy="170239"/>
    <xdr:sp macro="" textlink="">
      <xdr:nvSpPr>
        <xdr:cNvPr id="379" name="TextBox 5">
          <a:extLst>
            <a:ext uri="{FF2B5EF4-FFF2-40B4-BE49-F238E27FC236}">
              <a16:creationId xmlns:a16="http://schemas.microsoft.com/office/drawing/2014/main" id="{EDF6647D-E0BF-4FB9-93CA-BD9471F22B7A}"/>
            </a:ext>
          </a:extLst>
        </xdr:cNvPr>
        <xdr:cNvSpPr txBox="1"/>
      </xdr:nvSpPr>
      <xdr:spPr>
        <a:xfrm>
          <a:off x="22444417" y="1830142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558</xdr:row>
      <xdr:rowOff>378069</xdr:rowOff>
    </xdr:from>
    <xdr:ext cx="65" cy="170239"/>
    <xdr:sp macro="" textlink="">
      <xdr:nvSpPr>
        <xdr:cNvPr id="380" name="TextBox 6">
          <a:extLst>
            <a:ext uri="{FF2B5EF4-FFF2-40B4-BE49-F238E27FC236}">
              <a16:creationId xmlns:a16="http://schemas.microsoft.com/office/drawing/2014/main" id="{25873A12-AD9B-4AA8-947C-88082CA350CB}"/>
            </a:ext>
          </a:extLst>
        </xdr:cNvPr>
        <xdr:cNvSpPr txBox="1"/>
      </xdr:nvSpPr>
      <xdr:spPr>
        <a:xfrm>
          <a:off x="22444417" y="1830142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558</xdr:row>
      <xdr:rowOff>378069</xdr:rowOff>
    </xdr:from>
    <xdr:ext cx="65" cy="170239"/>
    <xdr:sp macro="" textlink="">
      <xdr:nvSpPr>
        <xdr:cNvPr id="381" name="TextBox 4">
          <a:extLst>
            <a:ext uri="{FF2B5EF4-FFF2-40B4-BE49-F238E27FC236}">
              <a16:creationId xmlns:a16="http://schemas.microsoft.com/office/drawing/2014/main" id="{94DC2B62-B2AB-4516-B8A4-54437B0A7EAF}"/>
            </a:ext>
          </a:extLst>
        </xdr:cNvPr>
        <xdr:cNvSpPr txBox="1"/>
      </xdr:nvSpPr>
      <xdr:spPr>
        <a:xfrm>
          <a:off x="22444417" y="1830142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558</xdr:row>
      <xdr:rowOff>378069</xdr:rowOff>
    </xdr:from>
    <xdr:ext cx="65" cy="170239"/>
    <xdr:sp macro="" textlink="">
      <xdr:nvSpPr>
        <xdr:cNvPr id="382" name="TextBox 5">
          <a:extLst>
            <a:ext uri="{FF2B5EF4-FFF2-40B4-BE49-F238E27FC236}">
              <a16:creationId xmlns:a16="http://schemas.microsoft.com/office/drawing/2014/main" id="{2E819EB1-930F-4BB5-87A6-926EBC78F263}"/>
            </a:ext>
          </a:extLst>
        </xdr:cNvPr>
        <xdr:cNvSpPr txBox="1"/>
      </xdr:nvSpPr>
      <xdr:spPr>
        <a:xfrm>
          <a:off x="22444417" y="1830142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558</xdr:row>
      <xdr:rowOff>378069</xdr:rowOff>
    </xdr:from>
    <xdr:ext cx="65" cy="170239"/>
    <xdr:sp macro="" textlink="">
      <xdr:nvSpPr>
        <xdr:cNvPr id="383" name="TextBox 6">
          <a:extLst>
            <a:ext uri="{FF2B5EF4-FFF2-40B4-BE49-F238E27FC236}">
              <a16:creationId xmlns:a16="http://schemas.microsoft.com/office/drawing/2014/main" id="{0BD7759A-72AC-4C0B-AE78-C57656C24B39}"/>
            </a:ext>
          </a:extLst>
        </xdr:cNvPr>
        <xdr:cNvSpPr txBox="1"/>
      </xdr:nvSpPr>
      <xdr:spPr>
        <a:xfrm>
          <a:off x="22444417" y="1830142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558</xdr:row>
      <xdr:rowOff>378069</xdr:rowOff>
    </xdr:from>
    <xdr:ext cx="65" cy="170239"/>
    <xdr:sp macro="" textlink="">
      <xdr:nvSpPr>
        <xdr:cNvPr id="384" name="TextBox 5">
          <a:extLst>
            <a:ext uri="{FF2B5EF4-FFF2-40B4-BE49-F238E27FC236}">
              <a16:creationId xmlns:a16="http://schemas.microsoft.com/office/drawing/2014/main" id="{ABA1712B-9035-4CCA-B286-6A713BE6A6F4}"/>
            </a:ext>
          </a:extLst>
        </xdr:cNvPr>
        <xdr:cNvSpPr txBox="1"/>
      </xdr:nvSpPr>
      <xdr:spPr>
        <a:xfrm>
          <a:off x="22444417" y="1830142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558</xdr:row>
      <xdr:rowOff>378069</xdr:rowOff>
    </xdr:from>
    <xdr:ext cx="65" cy="170239"/>
    <xdr:sp macro="" textlink="">
      <xdr:nvSpPr>
        <xdr:cNvPr id="385" name="TextBox 6">
          <a:extLst>
            <a:ext uri="{FF2B5EF4-FFF2-40B4-BE49-F238E27FC236}">
              <a16:creationId xmlns:a16="http://schemas.microsoft.com/office/drawing/2014/main" id="{D268CBB6-390E-4A13-A350-FAA7B458E2FC}"/>
            </a:ext>
          </a:extLst>
        </xdr:cNvPr>
        <xdr:cNvSpPr txBox="1"/>
      </xdr:nvSpPr>
      <xdr:spPr>
        <a:xfrm>
          <a:off x="22444417" y="1830142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86" name="TextBox 4">
          <a:extLst>
            <a:ext uri="{FF2B5EF4-FFF2-40B4-BE49-F238E27FC236}">
              <a16:creationId xmlns:a16="http://schemas.microsoft.com/office/drawing/2014/main" id="{32CE163D-B7B4-41A9-A54C-786922EE1CE7}"/>
            </a:ext>
          </a:extLst>
        </xdr:cNvPr>
        <xdr:cNvSpPr txBox="1"/>
      </xdr:nvSpPr>
      <xdr:spPr>
        <a:xfrm>
          <a:off x="22444417" y="183623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87" name="TextBox 5">
          <a:extLst>
            <a:ext uri="{FF2B5EF4-FFF2-40B4-BE49-F238E27FC236}">
              <a16:creationId xmlns:a16="http://schemas.microsoft.com/office/drawing/2014/main" id="{E5AB6B6A-FA0A-4DCC-8058-8514CDA2A9A8}"/>
            </a:ext>
          </a:extLst>
        </xdr:cNvPr>
        <xdr:cNvSpPr txBox="1"/>
      </xdr:nvSpPr>
      <xdr:spPr>
        <a:xfrm>
          <a:off x="22444417" y="183623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88" name="TextBox 6">
          <a:extLst>
            <a:ext uri="{FF2B5EF4-FFF2-40B4-BE49-F238E27FC236}">
              <a16:creationId xmlns:a16="http://schemas.microsoft.com/office/drawing/2014/main" id="{81C2F20A-7C1E-46F0-8D54-7010D36B2F06}"/>
            </a:ext>
          </a:extLst>
        </xdr:cNvPr>
        <xdr:cNvSpPr txBox="1"/>
      </xdr:nvSpPr>
      <xdr:spPr>
        <a:xfrm>
          <a:off x="22444417" y="183623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89" name="TextBox 4">
          <a:extLst>
            <a:ext uri="{FF2B5EF4-FFF2-40B4-BE49-F238E27FC236}">
              <a16:creationId xmlns:a16="http://schemas.microsoft.com/office/drawing/2014/main" id="{8A2EC194-782E-4D3C-93E1-5C73B9F0DF44}"/>
            </a:ext>
          </a:extLst>
        </xdr:cNvPr>
        <xdr:cNvSpPr txBox="1"/>
      </xdr:nvSpPr>
      <xdr:spPr>
        <a:xfrm>
          <a:off x="22444417" y="183623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90" name="TextBox 5">
          <a:extLst>
            <a:ext uri="{FF2B5EF4-FFF2-40B4-BE49-F238E27FC236}">
              <a16:creationId xmlns:a16="http://schemas.microsoft.com/office/drawing/2014/main" id="{2F57725A-FD95-4226-BF52-16515B5675F5}"/>
            </a:ext>
          </a:extLst>
        </xdr:cNvPr>
        <xdr:cNvSpPr txBox="1"/>
      </xdr:nvSpPr>
      <xdr:spPr>
        <a:xfrm>
          <a:off x="22444417" y="183623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91" name="TextBox 6">
          <a:extLst>
            <a:ext uri="{FF2B5EF4-FFF2-40B4-BE49-F238E27FC236}">
              <a16:creationId xmlns:a16="http://schemas.microsoft.com/office/drawing/2014/main" id="{EB5F1EA9-9B05-4CFE-8EA2-EF154789301E}"/>
            </a:ext>
          </a:extLst>
        </xdr:cNvPr>
        <xdr:cNvSpPr txBox="1"/>
      </xdr:nvSpPr>
      <xdr:spPr>
        <a:xfrm>
          <a:off x="22444417" y="183623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92" name="TextBox 4">
          <a:extLst>
            <a:ext uri="{FF2B5EF4-FFF2-40B4-BE49-F238E27FC236}">
              <a16:creationId xmlns:a16="http://schemas.microsoft.com/office/drawing/2014/main" id="{B0928E3F-DC7A-4996-A3B2-F140631D165A}"/>
            </a:ext>
          </a:extLst>
        </xdr:cNvPr>
        <xdr:cNvSpPr txBox="1"/>
      </xdr:nvSpPr>
      <xdr:spPr>
        <a:xfrm>
          <a:off x="22444417" y="183623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93" name="TextBox 5">
          <a:extLst>
            <a:ext uri="{FF2B5EF4-FFF2-40B4-BE49-F238E27FC236}">
              <a16:creationId xmlns:a16="http://schemas.microsoft.com/office/drawing/2014/main" id="{AF076602-71E5-4381-9403-B70936C6E80D}"/>
            </a:ext>
          </a:extLst>
        </xdr:cNvPr>
        <xdr:cNvSpPr txBox="1"/>
      </xdr:nvSpPr>
      <xdr:spPr>
        <a:xfrm>
          <a:off x="22444417" y="183623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94" name="TextBox 6">
          <a:extLst>
            <a:ext uri="{FF2B5EF4-FFF2-40B4-BE49-F238E27FC236}">
              <a16:creationId xmlns:a16="http://schemas.microsoft.com/office/drawing/2014/main" id="{8D412058-B209-4A92-8A91-7084B51B8B09}"/>
            </a:ext>
          </a:extLst>
        </xdr:cNvPr>
        <xdr:cNvSpPr txBox="1"/>
      </xdr:nvSpPr>
      <xdr:spPr>
        <a:xfrm>
          <a:off x="22444417" y="183623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95" name="TextBox 4">
          <a:extLst>
            <a:ext uri="{FF2B5EF4-FFF2-40B4-BE49-F238E27FC236}">
              <a16:creationId xmlns:a16="http://schemas.microsoft.com/office/drawing/2014/main" id="{9735201E-6099-4A42-809F-2A901B838C96}"/>
            </a:ext>
          </a:extLst>
        </xdr:cNvPr>
        <xdr:cNvSpPr txBox="1"/>
      </xdr:nvSpPr>
      <xdr:spPr>
        <a:xfrm>
          <a:off x="22444417" y="183623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96" name="TextBox 5">
          <a:extLst>
            <a:ext uri="{FF2B5EF4-FFF2-40B4-BE49-F238E27FC236}">
              <a16:creationId xmlns:a16="http://schemas.microsoft.com/office/drawing/2014/main" id="{5F775D4F-33A8-4D3E-A59F-D2FA71159E23}"/>
            </a:ext>
          </a:extLst>
        </xdr:cNvPr>
        <xdr:cNvSpPr txBox="1"/>
      </xdr:nvSpPr>
      <xdr:spPr>
        <a:xfrm>
          <a:off x="22444417" y="183623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97" name="TextBox 6">
          <a:extLst>
            <a:ext uri="{FF2B5EF4-FFF2-40B4-BE49-F238E27FC236}">
              <a16:creationId xmlns:a16="http://schemas.microsoft.com/office/drawing/2014/main" id="{14326247-B670-4E02-804C-9FB36B661B04}"/>
            </a:ext>
          </a:extLst>
        </xdr:cNvPr>
        <xdr:cNvSpPr txBox="1"/>
      </xdr:nvSpPr>
      <xdr:spPr>
        <a:xfrm>
          <a:off x="22444417" y="183623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98" name="TextBox 5">
          <a:extLst>
            <a:ext uri="{FF2B5EF4-FFF2-40B4-BE49-F238E27FC236}">
              <a16:creationId xmlns:a16="http://schemas.microsoft.com/office/drawing/2014/main" id="{6C26DA99-51D1-47EB-B91D-9043E7225E87}"/>
            </a:ext>
          </a:extLst>
        </xdr:cNvPr>
        <xdr:cNvSpPr txBox="1"/>
      </xdr:nvSpPr>
      <xdr:spPr>
        <a:xfrm>
          <a:off x="22444417" y="183623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560</xdr:row>
      <xdr:rowOff>378069</xdr:rowOff>
    </xdr:from>
    <xdr:ext cx="65" cy="170239"/>
    <xdr:sp macro="" textlink="">
      <xdr:nvSpPr>
        <xdr:cNvPr id="399" name="TextBox 6">
          <a:extLst>
            <a:ext uri="{FF2B5EF4-FFF2-40B4-BE49-F238E27FC236}">
              <a16:creationId xmlns:a16="http://schemas.microsoft.com/office/drawing/2014/main" id="{366C77A4-03BB-42BA-AA0C-3140C04FB8A8}"/>
            </a:ext>
          </a:extLst>
        </xdr:cNvPr>
        <xdr:cNvSpPr txBox="1"/>
      </xdr:nvSpPr>
      <xdr:spPr>
        <a:xfrm>
          <a:off x="22444417" y="183623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562</xdr:row>
      <xdr:rowOff>378069</xdr:rowOff>
    </xdr:from>
    <xdr:ext cx="65" cy="170239"/>
    <xdr:sp macro="" textlink="">
      <xdr:nvSpPr>
        <xdr:cNvPr id="400" name="TextBox 4">
          <a:extLst>
            <a:ext uri="{FF2B5EF4-FFF2-40B4-BE49-F238E27FC236}">
              <a16:creationId xmlns:a16="http://schemas.microsoft.com/office/drawing/2014/main" id="{98AFB040-FCDD-41A7-9F22-2B9BCC391A7D}"/>
            </a:ext>
          </a:extLst>
        </xdr:cNvPr>
        <xdr:cNvSpPr txBox="1"/>
      </xdr:nvSpPr>
      <xdr:spPr>
        <a:xfrm>
          <a:off x="22444417" y="1846296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562</xdr:row>
      <xdr:rowOff>378069</xdr:rowOff>
    </xdr:from>
    <xdr:ext cx="65" cy="170239"/>
    <xdr:sp macro="" textlink="">
      <xdr:nvSpPr>
        <xdr:cNvPr id="401" name="TextBox 5">
          <a:extLst>
            <a:ext uri="{FF2B5EF4-FFF2-40B4-BE49-F238E27FC236}">
              <a16:creationId xmlns:a16="http://schemas.microsoft.com/office/drawing/2014/main" id="{E9343AE4-720C-4BBE-81F8-E31527E0E234}"/>
            </a:ext>
          </a:extLst>
        </xdr:cNvPr>
        <xdr:cNvSpPr txBox="1"/>
      </xdr:nvSpPr>
      <xdr:spPr>
        <a:xfrm>
          <a:off x="22444417" y="1846296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562</xdr:row>
      <xdr:rowOff>378069</xdr:rowOff>
    </xdr:from>
    <xdr:ext cx="65" cy="170239"/>
    <xdr:sp macro="" textlink="">
      <xdr:nvSpPr>
        <xdr:cNvPr id="402" name="TextBox 6">
          <a:extLst>
            <a:ext uri="{FF2B5EF4-FFF2-40B4-BE49-F238E27FC236}">
              <a16:creationId xmlns:a16="http://schemas.microsoft.com/office/drawing/2014/main" id="{71647E10-8D42-468A-903F-5E4E2EA58A08}"/>
            </a:ext>
          </a:extLst>
        </xdr:cNvPr>
        <xdr:cNvSpPr txBox="1"/>
      </xdr:nvSpPr>
      <xdr:spPr>
        <a:xfrm>
          <a:off x="22444417" y="1846296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562</xdr:row>
      <xdr:rowOff>378069</xdr:rowOff>
    </xdr:from>
    <xdr:ext cx="65" cy="170239"/>
    <xdr:sp macro="" textlink="">
      <xdr:nvSpPr>
        <xdr:cNvPr id="403" name="TextBox 4">
          <a:extLst>
            <a:ext uri="{FF2B5EF4-FFF2-40B4-BE49-F238E27FC236}">
              <a16:creationId xmlns:a16="http://schemas.microsoft.com/office/drawing/2014/main" id="{2383322C-D188-40A1-BBAA-66EC9832CF5C}"/>
            </a:ext>
          </a:extLst>
        </xdr:cNvPr>
        <xdr:cNvSpPr txBox="1"/>
      </xdr:nvSpPr>
      <xdr:spPr>
        <a:xfrm>
          <a:off x="22444417" y="1846296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04" name="TextBox 4">
          <a:extLst>
            <a:ext uri="{FF2B5EF4-FFF2-40B4-BE49-F238E27FC236}">
              <a16:creationId xmlns:a16="http://schemas.microsoft.com/office/drawing/2014/main" id="{54ADDA32-A50B-4588-9D8C-D62A02DBDABE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562</xdr:row>
      <xdr:rowOff>378069</xdr:rowOff>
    </xdr:from>
    <xdr:ext cx="65" cy="170239"/>
    <xdr:sp macro="" textlink="">
      <xdr:nvSpPr>
        <xdr:cNvPr id="405" name="TextBox 5">
          <a:extLst>
            <a:ext uri="{FF2B5EF4-FFF2-40B4-BE49-F238E27FC236}">
              <a16:creationId xmlns:a16="http://schemas.microsoft.com/office/drawing/2014/main" id="{9D83EC00-BB3B-46E9-88C3-A7760A3E5774}"/>
            </a:ext>
          </a:extLst>
        </xdr:cNvPr>
        <xdr:cNvSpPr txBox="1"/>
      </xdr:nvSpPr>
      <xdr:spPr>
        <a:xfrm>
          <a:off x="22444417" y="1846296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562</xdr:row>
      <xdr:rowOff>378069</xdr:rowOff>
    </xdr:from>
    <xdr:ext cx="65" cy="170239"/>
    <xdr:sp macro="" textlink="">
      <xdr:nvSpPr>
        <xdr:cNvPr id="406" name="TextBox 6">
          <a:extLst>
            <a:ext uri="{FF2B5EF4-FFF2-40B4-BE49-F238E27FC236}">
              <a16:creationId xmlns:a16="http://schemas.microsoft.com/office/drawing/2014/main" id="{52A01102-3930-4B62-82DE-E6669EFDBB6F}"/>
            </a:ext>
          </a:extLst>
        </xdr:cNvPr>
        <xdr:cNvSpPr txBox="1"/>
      </xdr:nvSpPr>
      <xdr:spPr>
        <a:xfrm>
          <a:off x="22444417" y="1846296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07" name="TextBox 5">
          <a:extLst>
            <a:ext uri="{FF2B5EF4-FFF2-40B4-BE49-F238E27FC236}">
              <a16:creationId xmlns:a16="http://schemas.microsoft.com/office/drawing/2014/main" id="{F41D26F5-BFAE-43D2-9419-BC8640E025C8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08" name="TextBox 6">
          <a:extLst>
            <a:ext uri="{FF2B5EF4-FFF2-40B4-BE49-F238E27FC236}">
              <a16:creationId xmlns:a16="http://schemas.microsoft.com/office/drawing/2014/main" id="{68548E18-B200-41F4-8F48-35CCF8F2ABD5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09" name="TextBox 4">
          <a:extLst>
            <a:ext uri="{FF2B5EF4-FFF2-40B4-BE49-F238E27FC236}">
              <a16:creationId xmlns:a16="http://schemas.microsoft.com/office/drawing/2014/main" id="{DB3FA964-AFE5-4490-9D34-C9A228BE593F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10" name="TextBox 5">
          <a:extLst>
            <a:ext uri="{FF2B5EF4-FFF2-40B4-BE49-F238E27FC236}">
              <a16:creationId xmlns:a16="http://schemas.microsoft.com/office/drawing/2014/main" id="{ACBF7C2F-A513-4413-95BE-42C3042335C7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11" name="TextBox 6">
          <a:extLst>
            <a:ext uri="{FF2B5EF4-FFF2-40B4-BE49-F238E27FC236}">
              <a16:creationId xmlns:a16="http://schemas.microsoft.com/office/drawing/2014/main" id="{AE0C3888-E306-4305-A96C-38AC763BDDD2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562</xdr:row>
      <xdr:rowOff>378069</xdr:rowOff>
    </xdr:from>
    <xdr:ext cx="65" cy="170239"/>
    <xdr:sp macro="" textlink="">
      <xdr:nvSpPr>
        <xdr:cNvPr id="412" name="TextBox 4">
          <a:extLst>
            <a:ext uri="{FF2B5EF4-FFF2-40B4-BE49-F238E27FC236}">
              <a16:creationId xmlns:a16="http://schemas.microsoft.com/office/drawing/2014/main" id="{766DC2BE-F771-4F01-9186-96D02DBD486F}"/>
            </a:ext>
          </a:extLst>
        </xdr:cNvPr>
        <xdr:cNvSpPr txBox="1"/>
      </xdr:nvSpPr>
      <xdr:spPr>
        <a:xfrm>
          <a:off x="22444417" y="1846296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562</xdr:row>
      <xdr:rowOff>378069</xdr:rowOff>
    </xdr:from>
    <xdr:ext cx="65" cy="170239"/>
    <xdr:sp macro="" textlink="">
      <xdr:nvSpPr>
        <xdr:cNvPr id="413" name="TextBox 5">
          <a:extLst>
            <a:ext uri="{FF2B5EF4-FFF2-40B4-BE49-F238E27FC236}">
              <a16:creationId xmlns:a16="http://schemas.microsoft.com/office/drawing/2014/main" id="{27EF3002-C5D4-450A-B2E2-756A2D4FCD92}"/>
            </a:ext>
          </a:extLst>
        </xdr:cNvPr>
        <xdr:cNvSpPr txBox="1"/>
      </xdr:nvSpPr>
      <xdr:spPr>
        <a:xfrm>
          <a:off x="22444417" y="1846296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562</xdr:row>
      <xdr:rowOff>378069</xdr:rowOff>
    </xdr:from>
    <xdr:ext cx="65" cy="170239"/>
    <xdr:sp macro="" textlink="">
      <xdr:nvSpPr>
        <xdr:cNvPr id="414" name="TextBox 6">
          <a:extLst>
            <a:ext uri="{FF2B5EF4-FFF2-40B4-BE49-F238E27FC236}">
              <a16:creationId xmlns:a16="http://schemas.microsoft.com/office/drawing/2014/main" id="{39CD3534-E1E1-4150-BFA3-A7648BB31D75}"/>
            </a:ext>
          </a:extLst>
        </xdr:cNvPr>
        <xdr:cNvSpPr txBox="1"/>
      </xdr:nvSpPr>
      <xdr:spPr>
        <a:xfrm>
          <a:off x="22444417" y="1846296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562</xdr:row>
      <xdr:rowOff>378069</xdr:rowOff>
    </xdr:from>
    <xdr:ext cx="65" cy="170239"/>
    <xdr:sp macro="" textlink="">
      <xdr:nvSpPr>
        <xdr:cNvPr id="415" name="TextBox 4">
          <a:extLst>
            <a:ext uri="{FF2B5EF4-FFF2-40B4-BE49-F238E27FC236}">
              <a16:creationId xmlns:a16="http://schemas.microsoft.com/office/drawing/2014/main" id="{BD34FC54-D7F3-4D62-8EA5-6A1014F31161}"/>
            </a:ext>
          </a:extLst>
        </xdr:cNvPr>
        <xdr:cNvSpPr txBox="1"/>
      </xdr:nvSpPr>
      <xdr:spPr>
        <a:xfrm>
          <a:off x="22444417" y="1846296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562</xdr:row>
      <xdr:rowOff>378069</xdr:rowOff>
    </xdr:from>
    <xdr:ext cx="65" cy="170239"/>
    <xdr:sp macro="" textlink="">
      <xdr:nvSpPr>
        <xdr:cNvPr id="416" name="TextBox 5">
          <a:extLst>
            <a:ext uri="{FF2B5EF4-FFF2-40B4-BE49-F238E27FC236}">
              <a16:creationId xmlns:a16="http://schemas.microsoft.com/office/drawing/2014/main" id="{3090D5CF-C3FB-4213-98C3-F6AA0D2A1321}"/>
            </a:ext>
          </a:extLst>
        </xdr:cNvPr>
        <xdr:cNvSpPr txBox="1"/>
      </xdr:nvSpPr>
      <xdr:spPr>
        <a:xfrm>
          <a:off x="22444417" y="1846296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562</xdr:row>
      <xdr:rowOff>378069</xdr:rowOff>
    </xdr:from>
    <xdr:ext cx="65" cy="170239"/>
    <xdr:sp macro="" textlink="">
      <xdr:nvSpPr>
        <xdr:cNvPr id="417" name="TextBox 6">
          <a:extLst>
            <a:ext uri="{FF2B5EF4-FFF2-40B4-BE49-F238E27FC236}">
              <a16:creationId xmlns:a16="http://schemas.microsoft.com/office/drawing/2014/main" id="{C2CFE54D-61EE-47D4-A545-1F8D17F51D16}"/>
            </a:ext>
          </a:extLst>
        </xdr:cNvPr>
        <xdr:cNvSpPr txBox="1"/>
      </xdr:nvSpPr>
      <xdr:spPr>
        <a:xfrm>
          <a:off x="22444417" y="1846296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562</xdr:row>
      <xdr:rowOff>378069</xdr:rowOff>
    </xdr:from>
    <xdr:ext cx="65" cy="170239"/>
    <xdr:sp macro="" textlink="">
      <xdr:nvSpPr>
        <xdr:cNvPr id="418" name="TextBox 5">
          <a:extLst>
            <a:ext uri="{FF2B5EF4-FFF2-40B4-BE49-F238E27FC236}">
              <a16:creationId xmlns:a16="http://schemas.microsoft.com/office/drawing/2014/main" id="{969F1FAB-E959-4574-B3DD-6590C19F588D}"/>
            </a:ext>
          </a:extLst>
        </xdr:cNvPr>
        <xdr:cNvSpPr txBox="1"/>
      </xdr:nvSpPr>
      <xdr:spPr>
        <a:xfrm>
          <a:off x="22444417" y="1846296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562</xdr:row>
      <xdr:rowOff>378069</xdr:rowOff>
    </xdr:from>
    <xdr:ext cx="65" cy="170239"/>
    <xdr:sp macro="" textlink="">
      <xdr:nvSpPr>
        <xdr:cNvPr id="419" name="TextBox 6">
          <a:extLst>
            <a:ext uri="{FF2B5EF4-FFF2-40B4-BE49-F238E27FC236}">
              <a16:creationId xmlns:a16="http://schemas.microsoft.com/office/drawing/2014/main" id="{18C21521-29BB-48CE-9760-1D0139A8126C}"/>
            </a:ext>
          </a:extLst>
        </xdr:cNvPr>
        <xdr:cNvSpPr txBox="1"/>
      </xdr:nvSpPr>
      <xdr:spPr>
        <a:xfrm>
          <a:off x="22444417" y="1846296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20" name="TextBox 4">
          <a:extLst>
            <a:ext uri="{FF2B5EF4-FFF2-40B4-BE49-F238E27FC236}">
              <a16:creationId xmlns:a16="http://schemas.microsoft.com/office/drawing/2014/main" id="{15E465E5-2713-476E-8757-9EE54AEEA060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21" name="TextBox 5">
          <a:extLst>
            <a:ext uri="{FF2B5EF4-FFF2-40B4-BE49-F238E27FC236}">
              <a16:creationId xmlns:a16="http://schemas.microsoft.com/office/drawing/2014/main" id="{5FBF49D3-19E5-47D8-957C-5AC138CDA869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22" name="TextBox 6">
          <a:extLst>
            <a:ext uri="{FF2B5EF4-FFF2-40B4-BE49-F238E27FC236}">
              <a16:creationId xmlns:a16="http://schemas.microsoft.com/office/drawing/2014/main" id="{AF38873D-41E9-4FAE-8880-E25A3BD6C62F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23" name="TextBox 4">
          <a:extLst>
            <a:ext uri="{FF2B5EF4-FFF2-40B4-BE49-F238E27FC236}">
              <a16:creationId xmlns:a16="http://schemas.microsoft.com/office/drawing/2014/main" id="{60A494EF-BA1B-4578-87AF-28E3414AF57C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24" name="TextBox 5">
          <a:extLst>
            <a:ext uri="{FF2B5EF4-FFF2-40B4-BE49-F238E27FC236}">
              <a16:creationId xmlns:a16="http://schemas.microsoft.com/office/drawing/2014/main" id="{30AE414A-406A-49B5-87BD-78B21B8C2C2A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25" name="TextBox 6">
          <a:extLst>
            <a:ext uri="{FF2B5EF4-FFF2-40B4-BE49-F238E27FC236}">
              <a16:creationId xmlns:a16="http://schemas.microsoft.com/office/drawing/2014/main" id="{BC66A138-466D-4B12-88D7-2AB9B849C853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26" name="TextBox 4">
          <a:extLst>
            <a:ext uri="{FF2B5EF4-FFF2-40B4-BE49-F238E27FC236}">
              <a16:creationId xmlns:a16="http://schemas.microsoft.com/office/drawing/2014/main" id="{109500FA-08D7-4FEA-8581-3341C7C76591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27" name="TextBox 5">
          <a:extLst>
            <a:ext uri="{FF2B5EF4-FFF2-40B4-BE49-F238E27FC236}">
              <a16:creationId xmlns:a16="http://schemas.microsoft.com/office/drawing/2014/main" id="{44B5C18D-18E1-4EB9-B1E6-83447653338E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28" name="TextBox 6">
          <a:extLst>
            <a:ext uri="{FF2B5EF4-FFF2-40B4-BE49-F238E27FC236}">
              <a16:creationId xmlns:a16="http://schemas.microsoft.com/office/drawing/2014/main" id="{2D1495D6-180D-4451-8B99-1E6D88843198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29" name="TextBox 4">
          <a:extLst>
            <a:ext uri="{FF2B5EF4-FFF2-40B4-BE49-F238E27FC236}">
              <a16:creationId xmlns:a16="http://schemas.microsoft.com/office/drawing/2014/main" id="{4869300F-3EEA-4252-82EC-10860A0515AE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30" name="TextBox 5">
          <a:extLst>
            <a:ext uri="{FF2B5EF4-FFF2-40B4-BE49-F238E27FC236}">
              <a16:creationId xmlns:a16="http://schemas.microsoft.com/office/drawing/2014/main" id="{C4397B99-5D13-4576-AE49-752AD5ADA5C8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31" name="TextBox 6">
          <a:extLst>
            <a:ext uri="{FF2B5EF4-FFF2-40B4-BE49-F238E27FC236}">
              <a16:creationId xmlns:a16="http://schemas.microsoft.com/office/drawing/2014/main" id="{CD16AB26-E663-4D2A-ABA9-BBF24E64A34C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32" name="TextBox 5">
          <a:extLst>
            <a:ext uri="{FF2B5EF4-FFF2-40B4-BE49-F238E27FC236}">
              <a16:creationId xmlns:a16="http://schemas.microsoft.com/office/drawing/2014/main" id="{E17BCF4A-E353-4F09-946B-F76319DC1EB0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33" name="TextBox 6">
          <a:extLst>
            <a:ext uri="{FF2B5EF4-FFF2-40B4-BE49-F238E27FC236}">
              <a16:creationId xmlns:a16="http://schemas.microsoft.com/office/drawing/2014/main" id="{CD81BE2C-F141-42A5-A140-4F31FB6C6271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34" name="TextBox 4">
          <a:extLst>
            <a:ext uri="{FF2B5EF4-FFF2-40B4-BE49-F238E27FC236}">
              <a16:creationId xmlns:a16="http://schemas.microsoft.com/office/drawing/2014/main" id="{250A762D-4982-44CA-A31B-FF4C687A7697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35" name="TextBox 5">
          <a:extLst>
            <a:ext uri="{FF2B5EF4-FFF2-40B4-BE49-F238E27FC236}">
              <a16:creationId xmlns:a16="http://schemas.microsoft.com/office/drawing/2014/main" id="{6543E081-349E-4CCE-9787-76218010C24F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36" name="TextBox 6">
          <a:extLst>
            <a:ext uri="{FF2B5EF4-FFF2-40B4-BE49-F238E27FC236}">
              <a16:creationId xmlns:a16="http://schemas.microsoft.com/office/drawing/2014/main" id="{7E816F81-BED7-44A6-B9B1-C394F4EECC5A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37" name="TextBox 4">
          <a:extLst>
            <a:ext uri="{FF2B5EF4-FFF2-40B4-BE49-F238E27FC236}">
              <a16:creationId xmlns:a16="http://schemas.microsoft.com/office/drawing/2014/main" id="{B2D24E17-8056-4594-A432-30CA82E40C10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38" name="TextBox 4">
          <a:extLst>
            <a:ext uri="{FF2B5EF4-FFF2-40B4-BE49-F238E27FC236}">
              <a16:creationId xmlns:a16="http://schemas.microsoft.com/office/drawing/2014/main" id="{4E36E18B-0F47-4E03-B454-FBF395B4C6C5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39" name="TextBox 5">
          <a:extLst>
            <a:ext uri="{FF2B5EF4-FFF2-40B4-BE49-F238E27FC236}">
              <a16:creationId xmlns:a16="http://schemas.microsoft.com/office/drawing/2014/main" id="{9CD5524B-CD0F-419F-A6E2-6259F84AA7F5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40" name="TextBox 6">
          <a:extLst>
            <a:ext uri="{FF2B5EF4-FFF2-40B4-BE49-F238E27FC236}">
              <a16:creationId xmlns:a16="http://schemas.microsoft.com/office/drawing/2014/main" id="{F1A67CF9-C687-402C-9D80-D2780BC0F8AF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41" name="TextBox 5">
          <a:extLst>
            <a:ext uri="{FF2B5EF4-FFF2-40B4-BE49-F238E27FC236}">
              <a16:creationId xmlns:a16="http://schemas.microsoft.com/office/drawing/2014/main" id="{ECBD3FD8-9FF2-4A64-87CE-AEAE1BBF1029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42" name="TextBox 6">
          <a:extLst>
            <a:ext uri="{FF2B5EF4-FFF2-40B4-BE49-F238E27FC236}">
              <a16:creationId xmlns:a16="http://schemas.microsoft.com/office/drawing/2014/main" id="{9086C25B-AB8A-4CE1-9AC3-49CBFB6F6C7D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43" name="TextBox 4">
          <a:extLst>
            <a:ext uri="{FF2B5EF4-FFF2-40B4-BE49-F238E27FC236}">
              <a16:creationId xmlns:a16="http://schemas.microsoft.com/office/drawing/2014/main" id="{9B1CAC87-85EA-44C8-8E92-1E74E9B5A4C9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44" name="TextBox 5">
          <a:extLst>
            <a:ext uri="{FF2B5EF4-FFF2-40B4-BE49-F238E27FC236}">
              <a16:creationId xmlns:a16="http://schemas.microsoft.com/office/drawing/2014/main" id="{BF49295D-B3CC-4342-8470-6AEC24C3CB5A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45" name="TextBox 6">
          <a:extLst>
            <a:ext uri="{FF2B5EF4-FFF2-40B4-BE49-F238E27FC236}">
              <a16:creationId xmlns:a16="http://schemas.microsoft.com/office/drawing/2014/main" id="{B1D2F85F-3F22-4D95-8D6B-8BE88A03EE05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46" name="TextBox 4">
          <a:extLst>
            <a:ext uri="{FF2B5EF4-FFF2-40B4-BE49-F238E27FC236}">
              <a16:creationId xmlns:a16="http://schemas.microsoft.com/office/drawing/2014/main" id="{977E3A76-5A5A-49E9-8833-1E227AC273DF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47" name="TextBox 5">
          <a:extLst>
            <a:ext uri="{FF2B5EF4-FFF2-40B4-BE49-F238E27FC236}">
              <a16:creationId xmlns:a16="http://schemas.microsoft.com/office/drawing/2014/main" id="{C4C12D1A-0A7A-4F55-90D1-FC3680E20D02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48" name="TextBox 6">
          <a:extLst>
            <a:ext uri="{FF2B5EF4-FFF2-40B4-BE49-F238E27FC236}">
              <a16:creationId xmlns:a16="http://schemas.microsoft.com/office/drawing/2014/main" id="{6A775B14-2E47-4701-88B8-42D008ADBD11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49" name="TextBox 4">
          <a:extLst>
            <a:ext uri="{FF2B5EF4-FFF2-40B4-BE49-F238E27FC236}">
              <a16:creationId xmlns:a16="http://schemas.microsoft.com/office/drawing/2014/main" id="{D02194B3-20BD-4386-8341-7276A9D48D1D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50" name="TextBox 5">
          <a:extLst>
            <a:ext uri="{FF2B5EF4-FFF2-40B4-BE49-F238E27FC236}">
              <a16:creationId xmlns:a16="http://schemas.microsoft.com/office/drawing/2014/main" id="{AA549F54-1F74-4A9E-86C1-AB6A29933777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51" name="TextBox 6">
          <a:extLst>
            <a:ext uri="{FF2B5EF4-FFF2-40B4-BE49-F238E27FC236}">
              <a16:creationId xmlns:a16="http://schemas.microsoft.com/office/drawing/2014/main" id="{519D0599-BC7E-46AC-AB39-6C8FAEF01F17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52" name="TextBox 5">
          <a:extLst>
            <a:ext uri="{FF2B5EF4-FFF2-40B4-BE49-F238E27FC236}">
              <a16:creationId xmlns:a16="http://schemas.microsoft.com/office/drawing/2014/main" id="{28BD2D65-5C19-4DDE-AFFC-29EE8E40052A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564</xdr:row>
      <xdr:rowOff>378069</xdr:rowOff>
    </xdr:from>
    <xdr:ext cx="65" cy="170239"/>
    <xdr:sp macro="" textlink="">
      <xdr:nvSpPr>
        <xdr:cNvPr id="453" name="TextBox 6">
          <a:extLst>
            <a:ext uri="{FF2B5EF4-FFF2-40B4-BE49-F238E27FC236}">
              <a16:creationId xmlns:a16="http://schemas.microsoft.com/office/drawing/2014/main" id="{DFB2E229-16FE-4A74-955D-08304782DBB0}"/>
            </a:ext>
          </a:extLst>
        </xdr:cNvPr>
        <xdr:cNvSpPr txBox="1"/>
      </xdr:nvSpPr>
      <xdr:spPr>
        <a:xfrm>
          <a:off x="22444417" y="18528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54" name="TextBox 4">
          <a:extLst>
            <a:ext uri="{FF2B5EF4-FFF2-40B4-BE49-F238E27FC236}">
              <a16:creationId xmlns:a16="http://schemas.microsoft.com/office/drawing/2014/main" id="{89FF7511-A642-4816-9EF4-006144250C4B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55" name="TextBox 5">
          <a:extLst>
            <a:ext uri="{FF2B5EF4-FFF2-40B4-BE49-F238E27FC236}">
              <a16:creationId xmlns:a16="http://schemas.microsoft.com/office/drawing/2014/main" id="{B9A7672F-6E08-4C59-BB12-DF3018EBB6DA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56" name="TextBox 6">
          <a:extLst>
            <a:ext uri="{FF2B5EF4-FFF2-40B4-BE49-F238E27FC236}">
              <a16:creationId xmlns:a16="http://schemas.microsoft.com/office/drawing/2014/main" id="{82AC6F04-9223-420B-9A30-7B2764D8B00F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57" name="TextBox 4">
          <a:extLst>
            <a:ext uri="{FF2B5EF4-FFF2-40B4-BE49-F238E27FC236}">
              <a16:creationId xmlns:a16="http://schemas.microsoft.com/office/drawing/2014/main" id="{DA688527-BC5A-432A-A456-22170737A5A4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58" name="TextBox 5">
          <a:extLst>
            <a:ext uri="{FF2B5EF4-FFF2-40B4-BE49-F238E27FC236}">
              <a16:creationId xmlns:a16="http://schemas.microsoft.com/office/drawing/2014/main" id="{25C3BEA8-9C06-4C24-8777-F309360471D0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59" name="TextBox 6">
          <a:extLst>
            <a:ext uri="{FF2B5EF4-FFF2-40B4-BE49-F238E27FC236}">
              <a16:creationId xmlns:a16="http://schemas.microsoft.com/office/drawing/2014/main" id="{32A500CF-3E9A-45A3-BE67-00E04AE5C33A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60" name="TextBox 4">
          <a:extLst>
            <a:ext uri="{FF2B5EF4-FFF2-40B4-BE49-F238E27FC236}">
              <a16:creationId xmlns:a16="http://schemas.microsoft.com/office/drawing/2014/main" id="{7754A256-87A0-418A-8762-2D5BD26342AE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61" name="TextBox 5">
          <a:extLst>
            <a:ext uri="{FF2B5EF4-FFF2-40B4-BE49-F238E27FC236}">
              <a16:creationId xmlns:a16="http://schemas.microsoft.com/office/drawing/2014/main" id="{7DFC0149-047F-44C6-B40D-C270C74D40F9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62" name="TextBox 6">
          <a:extLst>
            <a:ext uri="{FF2B5EF4-FFF2-40B4-BE49-F238E27FC236}">
              <a16:creationId xmlns:a16="http://schemas.microsoft.com/office/drawing/2014/main" id="{01A507AC-2820-430F-A3CE-150D0B98F470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63" name="TextBox 4">
          <a:extLst>
            <a:ext uri="{FF2B5EF4-FFF2-40B4-BE49-F238E27FC236}">
              <a16:creationId xmlns:a16="http://schemas.microsoft.com/office/drawing/2014/main" id="{0674B633-0A41-4D13-B999-E27A89A29E9A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64" name="TextBox 5">
          <a:extLst>
            <a:ext uri="{FF2B5EF4-FFF2-40B4-BE49-F238E27FC236}">
              <a16:creationId xmlns:a16="http://schemas.microsoft.com/office/drawing/2014/main" id="{671EC9DA-9A89-4963-B10F-B977BC30BF49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65" name="TextBox 6">
          <a:extLst>
            <a:ext uri="{FF2B5EF4-FFF2-40B4-BE49-F238E27FC236}">
              <a16:creationId xmlns:a16="http://schemas.microsoft.com/office/drawing/2014/main" id="{66668157-1515-4616-ABFD-0DA4404D47DB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66" name="TextBox 5">
          <a:extLst>
            <a:ext uri="{FF2B5EF4-FFF2-40B4-BE49-F238E27FC236}">
              <a16:creationId xmlns:a16="http://schemas.microsoft.com/office/drawing/2014/main" id="{D58BD51A-6DF6-4102-8852-CEDD9FEB5916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67" name="TextBox 6">
          <a:extLst>
            <a:ext uri="{FF2B5EF4-FFF2-40B4-BE49-F238E27FC236}">
              <a16:creationId xmlns:a16="http://schemas.microsoft.com/office/drawing/2014/main" id="{4A946513-DA46-4BE4-862F-F49A412C1ECF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68" name="TextBox 4">
          <a:extLst>
            <a:ext uri="{FF2B5EF4-FFF2-40B4-BE49-F238E27FC236}">
              <a16:creationId xmlns:a16="http://schemas.microsoft.com/office/drawing/2014/main" id="{700B573B-3D3D-41B5-BEB2-728EDC4AA5B2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69" name="TextBox 5">
          <a:extLst>
            <a:ext uri="{FF2B5EF4-FFF2-40B4-BE49-F238E27FC236}">
              <a16:creationId xmlns:a16="http://schemas.microsoft.com/office/drawing/2014/main" id="{1E5DE53F-DAA3-430F-8A1C-7C37CDA2143C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70" name="TextBox 6">
          <a:extLst>
            <a:ext uri="{FF2B5EF4-FFF2-40B4-BE49-F238E27FC236}">
              <a16:creationId xmlns:a16="http://schemas.microsoft.com/office/drawing/2014/main" id="{C910B27C-94FB-4249-B0B0-6B860A7D2346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71" name="TextBox 4">
          <a:extLst>
            <a:ext uri="{FF2B5EF4-FFF2-40B4-BE49-F238E27FC236}">
              <a16:creationId xmlns:a16="http://schemas.microsoft.com/office/drawing/2014/main" id="{D366FE85-86E7-43CB-9FC8-B89ABB426A2D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72" name="TextBox 4">
          <a:extLst>
            <a:ext uri="{FF2B5EF4-FFF2-40B4-BE49-F238E27FC236}">
              <a16:creationId xmlns:a16="http://schemas.microsoft.com/office/drawing/2014/main" id="{479701B4-DF73-4ADA-A251-3ED8A0D225B4}"/>
            </a:ext>
          </a:extLst>
        </xdr:cNvPr>
        <xdr:cNvSpPr txBox="1"/>
      </xdr:nvSpPr>
      <xdr:spPr>
        <a:xfrm>
          <a:off x="22444417" y="186618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73" name="TextBox 5">
          <a:extLst>
            <a:ext uri="{FF2B5EF4-FFF2-40B4-BE49-F238E27FC236}">
              <a16:creationId xmlns:a16="http://schemas.microsoft.com/office/drawing/2014/main" id="{403DFA47-7A6F-4070-B9F4-B14B7738CD68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74" name="TextBox 6">
          <a:extLst>
            <a:ext uri="{FF2B5EF4-FFF2-40B4-BE49-F238E27FC236}">
              <a16:creationId xmlns:a16="http://schemas.microsoft.com/office/drawing/2014/main" id="{4F8C6947-5851-42E9-9B99-F276AB6DB0B0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75" name="TextBox 5">
          <a:extLst>
            <a:ext uri="{FF2B5EF4-FFF2-40B4-BE49-F238E27FC236}">
              <a16:creationId xmlns:a16="http://schemas.microsoft.com/office/drawing/2014/main" id="{18AFCA3B-C719-49B7-A0A9-55D95C4C3D3A}"/>
            </a:ext>
          </a:extLst>
        </xdr:cNvPr>
        <xdr:cNvSpPr txBox="1"/>
      </xdr:nvSpPr>
      <xdr:spPr>
        <a:xfrm>
          <a:off x="22444417" y="186618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76" name="TextBox 6">
          <a:extLst>
            <a:ext uri="{FF2B5EF4-FFF2-40B4-BE49-F238E27FC236}">
              <a16:creationId xmlns:a16="http://schemas.microsoft.com/office/drawing/2014/main" id="{06991BA7-F1B3-48FD-ADB9-E29C95C2B86A}"/>
            </a:ext>
          </a:extLst>
        </xdr:cNvPr>
        <xdr:cNvSpPr txBox="1"/>
      </xdr:nvSpPr>
      <xdr:spPr>
        <a:xfrm>
          <a:off x="22444417" y="186618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77" name="TextBox 4">
          <a:extLst>
            <a:ext uri="{FF2B5EF4-FFF2-40B4-BE49-F238E27FC236}">
              <a16:creationId xmlns:a16="http://schemas.microsoft.com/office/drawing/2014/main" id="{8F7E72D5-2024-47BD-A2B8-E031753A8061}"/>
            </a:ext>
          </a:extLst>
        </xdr:cNvPr>
        <xdr:cNvSpPr txBox="1"/>
      </xdr:nvSpPr>
      <xdr:spPr>
        <a:xfrm>
          <a:off x="22444417" y="186618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78" name="TextBox 5">
          <a:extLst>
            <a:ext uri="{FF2B5EF4-FFF2-40B4-BE49-F238E27FC236}">
              <a16:creationId xmlns:a16="http://schemas.microsoft.com/office/drawing/2014/main" id="{EB92B56C-74FC-40F5-94D7-F22ABCB0F527}"/>
            </a:ext>
          </a:extLst>
        </xdr:cNvPr>
        <xdr:cNvSpPr txBox="1"/>
      </xdr:nvSpPr>
      <xdr:spPr>
        <a:xfrm>
          <a:off x="22444417" y="186618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79" name="TextBox 6">
          <a:extLst>
            <a:ext uri="{FF2B5EF4-FFF2-40B4-BE49-F238E27FC236}">
              <a16:creationId xmlns:a16="http://schemas.microsoft.com/office/drawing/2014/main" id="{2AB5BE3B-06DD-4156-9705-F0438F516504}"/>
            </a:ext>
          </a:extLst>
        </xdr:cNvPr>
        <xdr:cNvSpPr txBox="1"/>
      </xdr:nvSpPr>
      <xdr:spPr>
        <a:xfrm>
          <a:off x="22444417" y="186618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80" name="TextBox 4">
          <a:extLst>
            <a:ext uri="{FF2B5EF4-FFF2-40B4-BE49-F238E27FC236}">
              <a16:creationId xmlns:a16="http://schemas.microsoft.com/office/drawing/2014/main" id="{498E168C-CB04-476B-84DF-7E2EBEF07EE7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81" name="TextBox 5">
          <a:extLst>
            <a:ext uri="{FF2B5EF4-FFF2-40B4-BE49-F238E27FC236}">
              <a16:creationId xmlns:a16="http://schemas.microsoft.com/office/drawing/2014/main" id="{67A64C05-0D13-4F27-BBCA-FE1B1B0DFAAE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82" name="TextBox 6">
          <a:extLst>
            <a:ext uri="{FF2B5EF4-FFF2-40B4-BE49-F238E27FC236}">
              <a16:creationId xmlns:a16="http://schemas.microsoft.com/office/drawing/2014/main" id="{98B95F86-7FE3-4640-9794-763488C9CA10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83" name="TextBox 4">
          <a:extLst>
            <a:ext uri="{FF2B5EF4-FFF2-40B4-BE49-F238E27FC236}">
              <a16:creationId xmlns:a16="http://schemas.microsoft.com/office/drawing/2014/main" id="{BA40578F-E7EC-4699-9A4F-C0135C9CECAA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84" name="TextBox 5">
          <a:extLst>
            <a:ext uri="{FF2B5EF4-FFF2-40B4-BE49-F238E27FC236}">
              <a16:creationId xmlns:a16="http://schemas.microsoft.com/office/drawing/2014/main" id="{2205FA25-CA65-4E77-8ECC-4E3EAFBF39B0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85" name="TextBox 6">
          <a:extLst>
            <a:ext uri="{FF2B5EF4-FFF2-40B4-BE49-F238E27FC236}">
              <a16:creationId xmlns:a16="http://schemas.microsoft.com/office/drawing/2014/main" id="{B6B03932-6FB2-467E-94C5-FAC2BC9D5B8E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86" name="TextBox 5">
          <a:extLst>
            <a:ext uri="{FF2B5EF4-FFF2-40B4-BE49-F238E27FC236}">
              <a16:creationId xmlns:a16="http://schemas.microsoft.com/office/drawing/2014/main" id="{4EF16F3C-3E72-4D9E-A625-11F7C1DE58D8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566</xdr:row>
      <xdr:rowOff>378069</xdr:rowOff>
    </xdr:from>
    <xdr:ext cx="65" cy="170239"/>
    <xdr:sp macro="" textlink="">
      <xdr:nvSpPr>
        <xdr:cNvPr id="487" name="TextBox 6">
          <a:extLst>
            <a:ext uri="{FF2B5EF4-FFF2-40B4-BE49-F238E27FC236}">
              <a16:creationId xmlns:a16="http://schemas.microsoft.com/office/drawing/2014/main" id="{FE48A488-3D36-4399-B7DC-66718A63795F}"/>
            </a:ext>
          </a:extLst>
        </xdr:cNvPr>
        <xdr:cNvSpPr txBox="1"/>
      </xdr:nvSpPr>
      <xdr:spPr>
        <a:xfrm>
          <a:off x="22444417" y="1859403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88" name="TextBox 4">
          <a:extLst>
            <a:ext uri="{FF2B5EF4-FFF2-40B4-BE49-F238E27FC236}">
              <a16:creationId xmlns:a16="http://schemas.microsoft.com/office/drawing/2014/main" id="{A95CD818-EBFE-41AE-A76F-D0042F74061B}"/>
            </a:ext>
          </a:extLst>
        </xdr:cNvPr>
        <xdr:cNvSpPr txBox="1"/>
      </xdr:nvSpPr>
      <xdr:spPr>
        <a:xfrm>
          <a:off x="22444417" y="186618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89" name="TextBox 5">
          <a:extLst>
            <a:ext uri="{FF2B5EF4-FFF2-40B4-BE49-F238E27FC236}">
              <a16:creationId xmlns:a16="http://schemas.microsoft.com/office/drawing/2014/main" id="{553A45F0-5089-499D-AFC9-A3028F2CB69E}"/>
            </a:ext>
          </a:extLst>
        </xdr:cNvPr>
        <xdr:cNvSpPr txBox="1"/>
      </xdr:nvSpPr>
      <xdr:spPr>
        <a:xfrm>
          <a:off x="22444417" y="186618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90" name="TextBox 6">
          <a:extLst>
            <a:ext uri="{FF2B5EF4-FFF2-40B4-BE49-F238E27FC236}">
              <a16:creationId xmlns:a16="http://schemas.microsoft.com/office/drawing/2014/main" id="{879330A2-B8B0-41C3-AB66-A50DC833E04D}"/>
            </a:ext>
          </a:extLst>
        </xdr:cNvPr>
        <xdr:cNvSpPr txBox="1"/>
      </xdr:nvSpPr>
      <xdr:spPr>
        <a:xfrm>
          <a:off x="22444417" y="186618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91" name="TextBox 4">
          <a:extLst>
            <a:ext uri="{FF2B5EF4-FFF2-40B4-BE49-F238E27FC236}">
              <a16:creationId xmlns:a16="http://schemas.microsoft.com/office/drawing/2014/main" id="{70146306-A478-412F-A1A1-3995022C944B}"/>
            </a:ext>
          </a:extLst>
        </xdr:cNvPr>
        <xdr:cNvSpPr txBox="1"/>
      </xdr:nvSpPr>
      <xdr:spPr>
        <a:xfrm>
          <a:off x="22444417" y="186618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92" name="TextBox 5">
          <a:extLst>
            <a:ext uri="{FF2B5EF4-FFF2-40B4-BE49-F238E27FC236}">
              <a16:creationId xmlns:a16="http://schemas.microsoft.com/office/drawing/2014/main" id="{37BB2389-76F6-4781-AB77-6FE2C99B4E66}"/>
            </a:ext>
          </a:extLst>
        </xdr:cNvPr>
        <xdr:cNvSpPr txBox="1"/>
      </xdr:nvSpPr>
      <xdr:spPr>
        <a:xfrm>
          <a:off x="22444417" y="186618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93" name="TextBox 6">
          <a:extLst>
            <a:ext uri="{FF2B5EF4-FFF2-40B4-BE49-F238E27FC236}">
              <a16:creationId xmlns:a16="http://schemas.microsoft.com/office/drawing/2014/main" id="{101F1CF5-AD20-499F-A148-702363D05BFF}"/>
            </a:ext>
          </a:extLst>
        </xdr:cNvPr>
        <xdr:cNvSpPr txBox="1"/>
      </xdr:nvSpPr>
      <xdr:spPr>
        <a:xfrm>
          <a:off x="22444417" y="186618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94" name="TextBox 4">
          <a:extLst>
            <a:ext uri="{FF2B5EF4-FFF2-40B4-BE49-F238E27FC236}">
              <a16:creationId xmlns:a16="http://schemas.microsoft.com/office/drawing/2014/main" id="{C0754446-64B1-4662-93E6-131C5968DD86}"/>
            </a:ext>
          </a:extLst>
        </xdr:cNvPr>
        <xdr:cNvSpPr txBox="1"/>
      </xdr:nvSpPr>
      <xdr:spPr>
        <a:xfrm>
          <a:off x="22444417" y="186618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95" name="TextBox 5">
          <a:extLst>
            <a:ext uri="{FF2B5EF4-FFF2-40B4-BE49-F238E27FC236}">
              <a16:creationId xmlns:a16="http://schemas.microsoft.com/office/drawing/2014/main" id="{DDC8902F-D794-4CA5-9E0B-2D8DBDF58A01}"/>
            </a:ext>
          </a:extLst>
        </xdr:cNvPr>
        <xdr:cNvSpPr txBox="1"/>
      </xdr:nvSpPr>
      <xdr:spPr>
        <a:xfrm>
          <a:off x="22444417" y="186618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96" name="TextBox 6">
          <a:extLst>
            <a:ext uri="{FF2B5EF4-FFF2-40B4-BE49-F238E27FC236}">
              <a16:creationId xmlns:a16="http://schemas.microsoft.com/office/drawing/2014/main" id="{B2B86145-E390-4E5E-8076-9777C2B15557}"/>
            </a:ext>
          </a:extLst>
        </xdr:cNvPr>
        <xdr:cNvSpPr txBox="1"/>
      </xdr:nvSpPr>
      <xdr:spPr>
        <a:xfrm>
          <a:off x="22444417" y="186618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97" name="TextBox 4">
          <a:extLst>
            <a:ext uri="{FF2B5EF4-FFF2-40B4-BE49-F238E27FC236}">
              <a16:creationId xmlns:a16="http://schemas.microsoft.com/office/drawing/2014/main" id="{F7DCF1B1-BAE4-4711-B0B3-76BCE6FF67E0}"/>
            </a:ext>
          </a:extLst>
        </xdr:cNvPr>
        <xdr:cNvSpPr txBox="1"/>
      </xdr:nvSpPr>
      <xdr:spPr>
        <a:xfrm>
          <a:off x="22444417" y="186618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98" name="TextBox 5">
          <a:extLst>
            <a:ext uri="{FF2B5EF4-FFF2-40B4-BE49-F238E27FC236}">
              <a16:creationId xmlns:a16="http://schemas.microsoft.com/office/drawing/2014/main" id="{EDCB8E0C-81A5-4F98-BE57-F5C20DA0B80B}"/>
            </a:ext>
          </a:extLst>
        </xdr:cNvPr>
        <xdr:cNvSpPr txBox="1"/>
      </xdr:nvSpPr>
      <xdr:spPr>
        <a:xfrm>
          <a:off x="22444417" y="186618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499" name="TextBox 6">
          <a:extLst>
            <a:ext uri="{FF2B5EF4-FFF2-40B4-BE49-F238E27FC236}">
              <a16:creationId xmlns:a16="http://schemas.microsoft.com/office/drawing/2014/main" id="{86C3234E-91E9-4FDE-9D31-8559688204D9}"/>
            </a:ext>
          </a:extLst>
        </xdr:cNvPr>
        <xdr:cNvSpPr txBox="1"/>
      </xdr:nvSpPr>
      <xdr:spPr>
        <a:xfrm>
          <a:off x="22444417" y="186618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500" name="TextBox 5">
          <a:extLst>
            <a:ext uri="{FF2B5EF4-FFF2-40B4-BE49-F238E27FC236}">
              <a16:creationId xmlns:a16="http://schemas.microsoft.com/office/drawing/2014/main" id="{9D891424-B581-4E11-AFAA-C06875134D29}"/>
            </a:ext>
          </a:extLst>
        </xdr:cNvPr>
        <xdr:cNvSpPr txBox="1"/>
      </xdr:nvSpPr>
      <xdr:spPr>
        <a:xfrm>
          <a:off x="22444417" y="186618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568</xdr:row>
      <xdr:rowOff>378069</xdr:rowOff>
    </xdr:from>
    <xdr:ext cx="65" cy="170239"/>
    <xdr:sp macro="" textlink="">
      <xdr:nvSpPr>
        <xdr:cNvPr id="501" name="TextBox 6">
          <a:extLst>
            <a:ext uri="{FF2B5EF4-FFF2-40B4-BE49-F238E27FC236}">
              <a16:creationId xmlns:a16="http://schemas.microsoft.com/office/drawing/2014/main" id="{34A5C74F-DBE5-40C3-B005-F39B02644B4C}"/>
            </a:ext>
          </a:extLst>
        </xdr:cNvPr>
        <xdr:cNvSpPr txBox="1"/>
      </xdr:nvSpPr>
      <xdr:spPr>
        <a:xfrm>
          <a:off x="22444417" y="186618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570</xdr:row>
      <xdr:rowOff>378069</xdr:rowOff>
    </xdr:from>
    <xdr:ext cx="65" cy="170239"/>
    <xdr:sp macro="" textlink="">
      <xdr:nvSpPr>
        <xdr:cNvPr id="502" name="TextBox 4">
          <a:extLst>
            <a:ext uri="{FF2B5EF4-FFF2-40B4-BE49-F238E27FC236}">
              <a16:creationId xmlns:a16="http://schemas.microsoft.com/office/drawing/2014/main" id="{5000EEAD-A587-4C92-924B-0C4FF442CCCF}"/>
            </a:ext>
          </a:extLst>
        </xdr:cNvPr>
        <xdr:cNvSpPr txBox="1"/>
      </xdr:nvSpPr>
      <xdr:spPr>
        <a:xfrm>
          <a:off x="22444417" y="1870756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570</xdr:row>
      <xdr:rowOff>378069</xdr:rowOff>
    </xdr:from>
    <xdr:ext cx="65" cy="170239"/>
    <xdr:sp macro="" textlink="">
      <xdr:nvSpPr>
        <xdr:cNvPr id="503" name="TextBox 5">
          <a:extLst>
            <a:ext uri="{FF2B5EF4-FFF2-40B4-BE49-F238E27FC236}">
              <a16:creationId xmlns:a16="http://schemas.microsoft.com/office/drawing/2014/main" id="{F54C547C-45EF-4A43-B16C-2CE06EF5941D}"/>
            </a:ext>
          </a:extLst>
        </xdr:cNvPr>
        <xdr:cNvSpPr txBox="1"/>
      </xdr:nvSpPr>
      <xdr:spPr>
        <a:xfrm>
          <a:off x="22444417" y="1870756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570</xdr:row>
      <xdr:rowOff>378069</xdr:rowOff>
    </xdr:from>
    <xdr:ext cx="65" cy="170239"/>
    <xdr:sp macro="" textlink="">
      <xdr:nvSpPr>
        <xdr:cNvPr id="504" name="TextBox 6">
          <a:extLst>
            <a:ext uri="{FF2B5EF4-FFF2-40B4-BE49-F238E27FC236}">
              <a16:creationId xmlns:a16="http://schemas.microsoft.com/office/drawing/2014/main" id="{C3213578-E808-450B-B372-6F0AFC7C3243}"/>
            </a:ext>
          </a:extLst>
        </xdr:cNvPr>
        <xdr:cNvSpPr txBox="1"/>
      </xdr:nvSpPr>
      <xdr:spPr>
        <a:xfrm>
          <a:off x="22444417" y="1870756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570</xdr:row>
      <xdr:rowOff>378069</xdr:rowOff>
    </xdr:from>
    <xdr:ext cx="65" cy="170239"/>
    <xdr:sp macro="" textlink="">
      <xdr:nvSpPr>
        <xdr:cNvPr id="505" name="TextBox 4">
          <a:extLst>
            <a:ext uri="{FF2B5EF4-FFF2-40B4-BE49-F238E27FC236}">
              <a16:creationId xmlns:a16="http://schemas.microsoft.com/office/drawing/2014/main" id="{5628B0A4-7B0D-4166-A4D4-9E83D7192F5F}"/>
            </a:ext>
          </a:extLst>
        </xdr:cNvPr>
        <xdr:cNvSpPr txBox="1"/>
      </xdr:nvSpPr>
      <xdr:spPr>
        <a:xfrm>
          <a:off x="22444417" y="1870756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06" name="TextBox 4">
          <a:extLst>
            <a:ext uri="{FF2B5EF4-FFF2-40B4-BE49-F238E27FC236}">
              <a16:creationId xmlns:a16="http://schemas.microsoft.com/office/drawing/2014/main" id="{70EE75BD-CCE3-486F-8E5B-F7E2559515D3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570</xdr:row>
      <xdr:rowOff>378069</xdr:rowOff>
    </xdr:from>
    <xdr:ext cx="65" cy="170239"/>
    <xdr:sp macro="" textlink="">
      <xdr:nvSpPr>
        <xdr:cNvPr id="507" name="TextBox 5">
          <a:extLst>
            <a:ext uri="{FF2B5EF4-FFF2-40B4-BE49-F238E27FC236}">
              <a16:creationId xmlns:a16="http://schemas.microsoft.com/office/drawing/2014/main" id="{94C89892-A38C-4500-B3AF-8E5804024809}"/>
            </a:ext>
          </a:extLst>
        </xdr:cNvPr>
        <xdr:cNvSpPr txBox="1"/>
      </xdr:nvSpPr>
      <xdr:spPr>
        <a:xfrm>
          <a:off x="22444417" y="1870756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570</xdr:row>
      <xdr:rowOff>378069</xdr:rowOff>
    </xdr:from>
    <xdr:ext cx="65" cy="170239"/>
    <xdr:sp macro="" textlink="">
      <xdr:nvSpPr>
        <xdr:cNvPr id="508" name="TextBox 6">
          <a:extLst>
            <a:ext uri="{FF2B5EF4-FFF2-40B4-BE49-F238E27FC236}">
              <a16:creationId xmlns:a16="http://schemas.microsoft.com/office/drawing/2014/main" id="{536EEA91-FF8F-4FDF-BA43-532D36499753}"/>
            </a:ext>
          </a:extLst>
        </xdr:cNvPr>
        <xdr:cNvSpPr txBox="1"/>
      </xdr:nvSpPr>
      <xdr:spPr>
        <a:xfrm>
          <a:off x="22444417" y="1870756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09" name="TextBox 5">
          <a:extLst>
            <a:ext uri="{FF2B5EF4-FFF2-40B4-BE49-F238E27FC236}">
              <a16:creationId xmlns:a16="http://schemas.microsoft.com/office/drawing/2014/main" id="{C4F17667-9086-49A5-9CF1-DB8FA7705D63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10" name="TextBox 6">
          <a:extLst>
            <a:ext uri="{FF2B5EF4-FFF2-40B4-BE49-F238E27FC236}">
              <a16:creationId xmlns:a16="http://schemas.microsoft.com/office/drawing/2014/main" id="{52BA5AD5-800B-4737-9691-3FAFFCC43E74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11" name="TextBox 4">
          <a:extLst>
            <a:ext uri="{FF2B5EF4-FFF2-40B4-BE49-F238E27FC236}">
              <a16:creationId xmlns:a16="http://schemas.microsoft.com/office/drawing/2014/main" id="{A1037187-CC8D-40A4-A41C-501C3BDA7777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12" name="TextBox 5">
          <a:extLst>
            <a:ext uri="{FF2B5EF4-FFF2-40B4-BE49-F238E27FC236}">
              <a16:creationId xmlns:a16="http://schemas.microsoft.com/office/drawing/2014/main" id="{B9977842-C16F-4669-8E5E-B090E61296C2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13" name="TextBox 6">
          <a:extLst>
            <a:ext uri="{FF2B5EF4-FFF2-40B4-BE49-F238E27FC236}">
              <a16:creationId xmlns:a16="http://schemas.microsoft.com/office/drawing/2014/main" id="{BE70E206-5620-450C-B4C1-FEDF5B1BD5A8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570</xdr:row>
      <xdr:rowOff>378069</xdr:rowOff>
    </xdr:from>
    <xdr:ext cx="65" cy="170239"/>
    <xdr:sp macro="" textlink="">
      <xdr:nvSpPr>
        <xdr:cNvPr id="514" name="TextBox 4">
          <a:extLst>
            <a:ext uri="{FF2B5EF4-FFF2-40B4-BE49-F238E27FC236}">
              <a16:creationId xmlns:a16="http://schemas.microsoft.com/office/drawing/2014/main" id="{8D20EFA8-2FB6-4523-A9D6-5E8FF6637378}"/>
            </a:ext>
          </a:extLst>
        </xdr:cNvPr>
        <xdr:cNvSpPr txBox="1"/>
      </xdr:nvSpPr>
      <xdr:spPr>
        <a:xfrm>
          <a:off x="22444417" y="1870756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570</xdr:row>
      <xdr:rowOff>378069</xdr:rowOff>
    </xdr:from>
    <xdr:ext cx="65" cy="170239"/>
    <xdr:sp macro="" textlink="">
      <xdr:nvSpPr>
        <xdr:cNvPr id="515" name="TextBox 5">
          <a:extLst>
            <a:ext uri="{FF2B5EF4-FFF2-40B4-BE49-F238E27FC236}">
              <a16:creationId xmlns:a16="http://schemas.microsoft.com/office/drawing/2014/main" id="{1CB719C5-5AA8-4248-B611-150AD7C5441A}"/>
            </a:ext>
          </a:extLst>
        </xdr:cNvPr>
        <xdr:cNvSpPr txBox="1"/>
      </xdr:nvSpPr>
      <xdr:spPr>
        <a:xfrm>
          <a:off x="22444417" y="1870756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570</xdr:row>
      <xdr:rowOff>378069</xdr:rowOff>
    </xdr:from>
    <xdr:ext cx="65" cy="170239"/>
    <xdr:sp macro="" textlink="">
      <xdr:nvSpPr>
        <xdr:cNvPr id="516" name="TextBox 6">
          <a:extLst>
            <a:ext uri="{FF2B5EF4-FFF2-40B4-BE49-F238E27FC236}">
              <a16:creationId xmlns:a16="http://schemas.microsoft.com/office/drawing/2014/main" id="{A688B68E-856C-4D4C-BA32-DB0478546D2D}"/>
            </a:ext>
          </a:extLst>
        </xdr:cNvPr>
        <xdr:cNvSpPr txBox="1"/>
      </xdr:nvSpPr>
      <xdr:spPr>
        <a:xfrm>
          <a:off x="22444417" y="1870756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570</xdr:row>
      <xdr:rowOff>378069</xdr:rowOff>
    </xdr:from>
    <xdr:ext cx="65" cy="170239"/>
    <xdr:sp macro="" textlink="">
      <xdr:nvSpPr>
        <xdr:cNvPr id="517" name="TextBox 4">
          <a:extLst>
            <a:ext uri="{FF2B5EF4-FFF2-40B4-BE49-F238E27FC236}">
              <a16:creationId xmlns:a16="http://schemas.microsoft.com/office/drawing/2014/main" id="{DC918C0D-AC5E-4F08-AF61-5F922CA108FD}"/>
            </a:ext>
          </a:extLst>
        </xdr:cNvPr>
        <xdr:cNvSpPr txBox="1"/>
      </xdr:nvSpPr>
      <xdr:spPr>
        <a:xfrm>
          <a:off x="22444417" y="1870756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570</xdr:row>
      <xdr:rowOff>378069</xdr:rowOff>
    </xdr:from>
    <xdr:ext cx="65" cy="170239"/>
    <xdr:sp macro="" textlink="">
      <xdr:nvSpPr>
        <xdr:cNvPr id="518" name="TextBox 5">
          <a:extLst>
            <a:ext uri="{FF2B5EF4-FFF2-40B4-BE49-F238E27FC236}">
              <a16:creationId xmlns:a16="http://schemas.microsoft.com/office/drawing/2014/main" id="{2EFFC9BB-5636-455F-9892-8020FC0015A8}"/>
            </a:ext>
          </a:extLst>
        </xdr:cNvPr>
        <xdr:cNvSpPr txBox="1"/>
      </xdr:nvSpPr>
      <xdr:spPr>
        <a:xfrm>
          <a:off x="22444417" y="1870756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570</xdr:row>
      <xdr:rowOff>378069</xdr:rowOff>
    </xdr:from>
    <xdr:ext cx="65" cy="170239"/>
    <xdr:sp macro="" textlink="">
      <xdr:nvSpPr>
        <xdr:cNvPr id="519" name="TextBox 6">
          <a:extLst>
            <a:ext uri="{FF2B5EF4-FFF2-40B4-BE49-F238E27FC236}">
              <a16:creationId xmlns:a16="http://schemas.microsoft.com/office/drawing/2014/main" id="{F743B1EF-6B98-4532-B869-96823C06C791}"/>
            </a:ext>
          </a:extLst>
        </xdr:cNvPr>
        <xdr:cNvSpPr txBox="1"/>
      </xdr:nvSpPr>
      <xdr:spPr>
        <a:xfrm>
          <a:off x="22444417" y="1870756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570</xdr:row>
      <xdr:rowOff>378069</xdr:rowOff>
    </xdr:from>
    <xdr:ext cx="65" cy="170239"/>
    <xdr:sp macro="" textlink="">
      <xdr:nvSpPr>
        <xdr:cNvPr id="520" name="TextBox 5">
          <a:extLst>
            <a:ext uri="{FF2B5EF4-FFF2-40B4-BE49-F238E27FC236}">
              <a16:creationId xmlns:a16="http://schemas.microsoft.com/office/drawing/2014/main" id="{342290A8-E452-4088-90EE-13CE3526965E}"/>
            </a:ext>
          </a:extLst>
        </xdr:cNvPr>
        <xdr:cNvSpPr txBox="1"/>
      </xdr:nvSpPr>
      <xdr:spPr>
        <a:xfrm>
          <a:off x="22444417" y="1870756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570</xdr:row>
      <xdr:rowOff>378069</xdr:rowOff>
    </xdr:from>
    <xdr:ext cx="65" cy="170239"/>
    <xdr:sp macro="" textlink="">
      <xdr:nvSpPr>
        <xdr:cNvPr id="521" name="TextBox 6">
          <a:extLst>
            <a:ext uri="{FF2B5EF4-FFF2-40B4-BE49-F238E27FC236}">
              <a16:creationId xmlns:a16="http://schemas.microsoft.com/office/drawing/2014/main" id="{33FD8126-96FC-44AB-8068-8FB931921DF3}"/>
            </a:ext>
          </a:extLst>
        </xdr:cNvPr>
        <xdr:cNvSpPr txBox="1"/>
      </xdr:nvSpPr>
      <xdr:spPr>
        <a:xfrm>
          <a:off x="22444417" y="1870756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22" name="TextBox 4">
          <a:extLst>
            <a:ext uri="{FF2B5EF4-FFF2-40B4-BE49-F238E27FC236}">
              <a16:creationId xmlns:a16="http://schemas.microsoft.com/office/drawing/2014/main" id="{7B442E56-1531-4E2D-BB85-78B9E17F9908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23" name="TextBox 5">
          <a:extLst>
            <a:ext uri="{FF2B5EF4-FFF2-40B4-BE49-F238E27FC236}">
              <a16:creationId xmlns:a16="http://schemas.microsoft.com/office/drawing/2014/main" id="{094BF0F5-019A-4669-A5AA-95C533A32523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24" name="TextBox 6">
          <a:extLst>
            <a:ext uri="{FF2B5EF4-FFF2-40B4-BE49-F238E27FC236}">
              <a16:creationId xmlns:a16="http://schemas.microsoft.com/office/drawing/2014/main" id="{FB47DEA3-EF58-40AF-AA2C-4FF4B7BCA426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25" name="TextBox 4">
          <a:extLst>
            <a:ext uri="{FF2B5EF4-FFF2-40B4-BE49-F238E27FC236}">
              <a16:creationId xmlns:a16="http://schemas.microsoft.com/office/drawing/2014/main" id="{D4F697A0-4A64-4163-A3B3-377EEFD5C053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26" name="TextBox 5">
          <a:extLst>
            <a:ext uri="{FF2B5EF4-FFF2-40B4-BE49-F238E27FC236}">
              <a16:creationId xmlns:a16="http://schemas.microsoft.com/office/drawing/2014/main" id="{188B6320-CB7C-4E90-93CE-0A0B31F0C02C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27" name="TextBox 6">
          <a:extLst>
            <a:ext uri="{FF2B5EF4-FFF2-40B4-BE49-F238E27FC236}">
              <a16:creationId xmlns:a16="http://schemas.microsoft.com/office/drawing/2014/main" id="{609D90FC-BDC5-400B-A7E2-B6AE6419DECA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28" name="TextBox 4">
          <a:extLst>
            <a:ext uri="{FF2B5EF4-FFF2-40B4-BE49-F238E27FC236}">
              <a16:creationId xmlns:a16="http://schemas.microsoft.com/office/drawing/2014/main" id="{5AD01E78-8E1C-412E-A9D3-709D5C486CDB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29" name="TextBox 5">
          <a:extLst>
            <a:ext uri="{FF2B5EF4-FFF2-40B4-BE49-F238E27FC236}">
              <a16:creationId xmlns:a16="http://schemas.microsoft.com/office/drawing/2014/main" id="{DDB027AE-495A-4F05-B879-06AC8CBF291A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30" name="TextBox 6">
          <a:extLst>
            <a:ext uri="{FF2B5EF4-FFF2-40B4-BE49-F238E27FC236}">
              <a16:creationId xmlns:a16="http://schemas.microsoft.com/office/drawing/2014/main" id="{A4F6791B-19BC-4BD8-9785-9AF21EB68E4B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31" name="TextBox 4">
          <a:extLst>
            <a:ext uri="{FF2B5EF4-FFF2-40B4-BE49-F238E27FC236}">
              <a16:creationId xmlns:a16="http://schemas.microsoft.com/office/drawing/2014/main" id="{A628942E-4EA7-47B7-BD27-89A1F6FF9BA7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32" name="TextBox 5">
          <a:extLst>
            <a:ext uri="{FF2B5EF4-FFF2-40B4-BE49-F238E27FC236}">
              <a16:creationId xmlns:a16="http://schemas.microsoft.com/office/drawing/2014/main" id="{7C283DD9-ACF4-40CD-9744-E399ED2B6A21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33" name="TextBox 6">
          <a:extLst>
            <a:ext uri="{FF2B5EF4-FFF2-40B4-BE49-F238E27FC236}">
              <a16:creationId xmlns:a16="http://schemas.microsoft.com/office/drawing/2014/main" id="{272ACBF9-0FE5-46B6-9219-29F453E2EEE8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34" name="TextBox 5">
          <a:extLst>
            <a:ext uri="{FF2B5EF4-FFF2-40B4-BE49-F238E27FC236}">
              <a16:creationId xmlns:a16="http://schemas.microsoft.com/office/drawing/2014/main" id="{4FA9C504-3E9F-4109-854C-A2002DD885C9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35" name="TextBox 6">
          <a:extLst>
            <a:ext uri="{FF2B5EF4-FFF2-40B4-BE49-F238E27FC236}">
              <a16:creationId xmlns:a16="http://schemas.microsoft.com/office/drawing/2014/main" id="{811A991C-7878-4440-A20C-5A729FD3CD8C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36" name="TextBox 4">
          <a:extLst>
            <a:ext uri="{FF2B5EF4-FFF2-40B4-BE49-F238E27FC236}">
              <a16:creationId xmlns:a16="http://schemas.microsoft.com/office/drawing/2014/main" id="{B6C04D69-C29E-4614-929F-A290315D1BBC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37" name="TextBox 5">
          <a:extLst>
            <a:ext uri="{FF2B5EF4-FFF2-40B4-BE49-F238E27FC236}">
              <a16:creationId xmlns:a16="http://schemas.microsoft.com/office/drawing/2014/main" id="{85F3BF78-C150-4452-8424-6D610824D3A3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38" name="TextBox 6">
          <a:extLst>
            <a:ext uri="{FF2B5EF4-FFF2-40B4-BE49-F238E27FC236}">
              <a16:creationId xmlns:a16="http://schemas.microsoft.com/office/drawing/2014/main" id="{A7B97DBD-0CE0-46E3-8F36-A6DD319B7C90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39" name="TextBox 4">
          <a:extLst>
            <a:ext uri="{FF2B5EF4-FFF2-40B4-BE49-F238E27FC236}">
              <a16:creationId xmlns:a16="http://schemas.microsoft.com/office/drawing/2014/main" id="{F693F058-328C-494F-A4C2-4C90F5F361D7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40" name="TextBox 4">
          <a:extLst>
            <a:ext uri="{FF2B5EF4-FFF2-40B4-BE49-F238E27FC236}">
              <a16:creationId xmlns:a16="http://schemas.microsoft.com/office/drawing/2014/main" id="{37B74D29-B938-4845-95D5-8726CF56F7D1}"/>
            </a:ext>
          </a:extLst>
        </xdr:cNvPr>
        <xdr:cNvSpPr txBox="1"/>
      </xdr:nvSpPr>
      <xdr:spPr>
        <a:xfrm>
          <a:off x="22444417" y="1881882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41" name="TextBox 5">
          <a:extLst>
            <a:ext uri="{FF2B5EF4-FFF2-40B4-BE49-F238E27FC236}">
              <a16:creationId xmlns:a16="http://schemas.microsoft.com/office/drawing/2014/main" id="{A02F37E6-DDD5-4368-BD93-87F66D133850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42" name="TextBox 6">
          <a:extLst>
            <a:ext uri="{FF2B5EF4-FFF2-40B4-BE49-F238E27FC236}">
              <a16:creationId xmlns:a16="http://schemas.microsoft.com/office/drawing/2014/main" id="{1835CDC0-36BC-4730-A2CD-F3029097EF22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43" name="TextBox 5">
          <a:extLst>
            <a:ext uri="{FF2B5EF4-FFF2-40B4-BE49-F238E27FC236}">
              <a16:creationId xmlns:a16="http://schemas.microsoft.com/office/drawing/2014/main" id="{DFC52D3B-76E6-4B09-9F4A-DE916D034895}"/>
            </a:ext>
          </a:extLst>
        </xdr:cNvPr>
        <xdr:cNvSpPr txBox="1"/>
      </xdr:nvSpPr>
      <xdr:spPr>
        <a:xfrm>
          <a:off x="22444417" y="1881882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44" name="TextBox 6">
          <a:extLst>
            <a:ext uri="{FF2B5EF4-FFF2-40B4-BE49-F238E27FC236}">
              <a16:creationId xmlns:a16="http://schemas.microsoft.com/office/drawing/2014/main" id="{8B2A94D7-AB35-4F72-9399-ADF4533202BE}"/>
            </a:ext>
          </a:extLst>
        </xdr:cNvPr>
        <xdr:cNvSpPr txBox="1"/>
      </xdr:nvSpPr>
      <xdr:spPr>
        <a:xfrm>
          <a:off x="22444417" y="1881882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45" name="TextBox 4">
          <a:extLst>
            <a:ext uri="{FF2B5EF4-FFF2-40B4-BE49-F238E27FC236}">
              <a16:creationId xmlns:a16="http://schemas.microsoft.com/office/drawing/2014/main" id="{5B5DDE7E-40C9-400F-9A12-C9919AD4F6D8}"/>
            </a:ext>
          </a:extLst>
        </xdr:cNvPr>
        <xdr:cNvSpPr txBox="1"/>
      </xdr:nvSpPr>
      <xdr:spPr>
        <a:xfrm>
          <a:off x="22444417" y="1881882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46" name="TextBox 5">
          <a:extLst>
            <a:ext uri="{FF2B5EF4-FFF2-40B4-BE49-F238E27FC236}">
              <a16:creationId xmlns:a16="http://schemas.microsoft.com/office/drawing/2014/main" id="{2E383FAE-5A88-4BB8-93A9-E3E20C02506C}"/>
            </a:ext>
          </a:extLst>
        </xdr:cNvPr>
        <xdr:cNvSpPr txBox="1"/>
      </xdr:nvSpPr>
      <xdr:spPr>
        <a:xfrm>
          <a:off x="22444417" y="1881882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47" name="TextBox 6">
          <a:extLst>
            <a:ext uri="{FF2B5EF4-FFF2-40B4-BE49-F238E27FC236}">
              <a16:creationId xmlns:a16="http://schemas.microsoft.com/office/drawing/2014/main" id="{C8404A0E-2672-460E-8A88-2579D9B6728F}"/>
            </a:ext>
          </a:extLst>
        </xdr:cNvPr>
        <xdr:cNvSpPr txBox="1"/>
      </xdr:nvSpPr>
      <xdr:spPr>
        <a:xfrm>
          <a:off x="22444417" y="1881882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48" name="TextBox 4">
          <a:extLst>
            <a:ext uri="{FF2B5EF4-FFF2-40B4-BE49-F238E27FC236}">
              <a16:creationId xmlns:a16="http://schemas.microsoft.com/office/drawing/2014/main" id="{BC8E0E3B-2154-45F1-9658-7F13312D457E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49" name="TextBox 5">
          <a:extLst>
            <a:ext uri="{FF2B5EF4-FFF2-40B4-BE49-F238E27FC236}">
              <a16:creationId xmlns:a16="http://schemas.microsoft.com/office/drawing/2014/main" id="{096F1A65-D990-4CDD-A2B6-680004F86B30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50" name="TextBox 6">
          <a:extLst>
            <a:ext uri="{FF2B5EF4-FFF2-40B4-BE49-F238E27FC236}">
              <a16:creationId xmlns:a16="http://schemas.microsoft.com/office/drawing/2014/main" id="{06E3013F-699D-4D20-B4FB-23ECB2128A4A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51" name="TextBox 4">
          <a:extLst>
            <a:ext uri="{FF2B5EF4-FFF2-40B4-BE49-F238E27FC236}">
              <a16:creationId xmlns:a16="http://schemas.microsoft.com/office/drawing/2014/main" id="{B059F3C9-7476-4AB5-ADD4-D5686AD14116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52" name="TextBox 5">
          <a:extLst>
            <a:ext uri="{FF2B5EF4-FFF2-40B4-BE49-F238E27FC236}">
              <a16:creationId xmlns:a16="http://schemas.microsoft.com/office/drawing/2014/main" id="{48BA1772-B509-41B7-9AEC-A1ECF1651CD1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53" name="TextBox 6">
          <a:extLst>
            <a:ext uri="{FF2B5EF4-FFF2-40B4-BE49-F238E27FC236}">
              <a16:creationId xmlns:a16="http://schemas.microsoft.com/office/drawing/2014/main" id="{407A37F6-F84D-46D9-9A27-BC0633F77F61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54" name="TextBox 5">
          <a:extLst>
            <a:ext uri="{FF2B5EF4-FFF2-40B4-BE49-F238E27FC236}">
              <a16:creationId xmlns:a16="http://schemas.microsoft.com/office/drawing/2014/main" id="{5E6DD0DB-4DCF-4C13-A781-0965652C727C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572</xdr:row>
      <xdr:rowOff>378069</xdr:rowOff>
    </xdr:from>
    <xdr:ext cx="65" cy="170239"/>
    <xdr:sp macro="" textlink="">
      <xdr:nvSpPr>
        <xdr:cNvPr id="555" name="TextBox 6">
          <a:extLst>
            <a:ext uri="{FF2B5EF4-FFF2-40B4-BE49-F238E27FC236}">
              <a16:creationId xmlns:a16="http://schemas.microsoft.com/office/drawing/2014/main" id="{62CD1E8A-7544-41E4-BC5B-6052DAE1F158}"/>
            </a:ext>
          </a:extLst>
        </xdr:cNvPr>
        <xdr:cNvSpPr txBox="1"/>
      </xdr:nvSpPr>
      <xdr:spPr>
        <a:xfrm>
          <a:off x="22444417" y="1875786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56" name="TextBox 4">
          <a:extLst>
            <a:ext uri="{FF2B5EF4-FFF2-40B4-BE49-F238E27FC236}">
              <a16:creationId xmlns:a16="http://schemas.microsoft.com/office/drawing/2014/main" id="{EA74D200-0D04-4EBC-BBBC-468683C19161}"/>
            </a:ext>
          </a:extLst>
        </xdr:cNvPr>
        <xdr:cNvSpPr txBox="1"/>
      </xdr:nvSpPr>
      <xdr:spPr>
        <a:xfrm>
          <a:off x="22444417" y="1881882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57" name="TextBox 5">
          <a:extLst>
            <a:ext uri="{FF2B5EF4-FFF2-40B4-BE49-F238E27FC236}">
              <a16:creationId xmlns:a16="http://schemas.microsoft.com/office/drawing/2014/main" id="{2C2955D3-07C3-4B60-92BF-E35525508BD7}"/>
            </a:ext>
          </a:extLst>
        </xdr:cNvPr>
        <xdr:cNvSpPr txBox="1"/>
      </xdr:nvSpPr>
      <xdr:spPr>
        <a:xfrm>
          <a:off x="22444417" y="1881882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58" name="TextBox 6">
          <a:extLst>
            <a:ext uri="{FF2B5EF4-FFF2-40B4-BE49-F238E27FC236}">
              <a16:creationId xmlns:a16="http://schemas.microsoft.com/office/drawing/2014/main" id="{4D91706F-A1B1-4B3D-BA0D-0364A0507A50}"/>
            </a:ext>
          </a:extLst>
        </xdr:cNvPr>
        <xdr:cNvSpPr txBox="1"/>
      </xdr:nvSpPr>
      <xdr:spPr>
        <a:xfrm>
          <a:off x="22444417" y="1881882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59" name="TextBox 4">
          <a:extLst>
            <a:ext uri="{FF2B5EF4-FFF2-40B4-BE49-F238E27FC236}">
              <a16:creationId xmlns:a16="http://schemas.microsoft.com/office/drawing/2014/main" id="{C5F7B61B-9E47-49CE-9C85-000F89F735CD}"/>
            </a:ext>
          </a:extLst>
        </xdr:cNvPr>
        <xdr:cNvSpPr txBox="1"/>
      </xdr:nvSpPr>
      <xdr:spPr>
        <a:xfrm>
          <a:off x="22444417" y="1881882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60" name="TextBox 5">
          <a:extLst>
            <a:ext uri="{FF2B5EF4-FFF2-40B4-BE49-F238E27FC236}">
              <a16:creationId xmlns:a16="http://schemas.microsoft.com/office/drawing/2014/main" id="{93C8DBF1-C554-4A15-A30A-2B2290D3CA13}"/>
            </a:ext>
          </a:extLst>
        </xdr:cNvPr>
        <xdr:cNvSpPr txBox="1"/>
      </xdr:nvSpPr>
      <xdr:spPr>
        <a:xfrm>
          <a:off x="22444417" y="1881882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61" name="TextBox 6">
          <a:extLst>
            <a:ext uri="{FF2B5EF4-FFF2-40B4-BE49-F238E27FC236}">
              <a16:creationId xmlns:a16="http://schemas.microsoft.com/office/drawing/2014/main" id="{F04E6A59-A801-4009-AFB6-E43BA82F2AE1}"/>
            </a:ext>
          </a:extLst>
        </xdr:cNvPr>
        <xdr:cNvSpPr txBox="1"/>
      </xdr:nvSpPr>
      <xdr:spPr>
        <a:xfrm>
          <a:off x="22444417" y="1881882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62" name="TextBox 4">
          <a:extLst>
            <a:ext uri="{FF2B5EF4-FFF2-40B4-BE49-F238E27FC236}">
              <a16:creationId xmlns:a16="http://schemas.microsoft.com/office/drawing/2014/main" id="{40E11749-8A36-4C81-8D1B-40D1DA9EF0B2}"/>
            </a:ext>
          </a:extLst>
        </xdr:cNvPr>
        <xdr:cNvSpPr txBox="1"/>
      </xdr:nvSpPr>
      <xdr:spPr>
        <a:xfrm>
          <a:off x="22444417" y="1881882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63" name="TextBox 5">
          <a:extLst>
            <a:ext uri="{FF2B5EF4-FFF2-40B4-BE49-F238E27FC236}">
              <a16:creationId xmlns:a16="http://schemas.microsoft.com/office/drawing/2014/main" id="{58992050-3196-4890-BC79-A347C01CA02A}"/>
            </a:ext>
          </a:extLst>
        </xdr:cNvPr>
        <xdr:cNvSpPr txBox="1"/>
      </xdr:nvSpPr>
      <xdr:spPr>
        <a:xfrm>
          <a:off x="22444417" y="1881882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64" name="TextBox 6">
          <a:extLst>
            <a:ext uri="{FF2B5EF4-FFF2-40B4-BE49-F238E27FC236}">
              <a16:creationId xmlns:a16="http://schemas.microsoft.com/office/drawing/2014/main" id="{B5590CC0-43C8-4040-B8FD-95CB0D62F866}"/>
            </a:ext>
          </a:extLst>
        </xdr:cNvPr>
        <xdr:cNvSpPr txBox="1"/>
      </xdr:nvSpPr>
      <xdr:spPr>
        <a:xfrm>
          <a:off x="22444417" y="1881882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65" name="TextBox 4">
          <a:extLst>
            <a:ext uri="{FF2B5EF4-FFF2-40B4-BE49-F238E27FC236}">
              <a16:creationId xmlns:a16="http://schemas.microsoft.com/office/drawing/2014/main" id="{3FB2A33D-AF5E-46EE-A2D9-2DFE1A179CD0}"/>
            </a:ext>
          </a:extLst>
        </xdr:cNvPr>
        <xdr:cNvSpPr txBox="1"/>
      </xdr:nvSpPr>
      <xdr:spPr>
        <a:xfrm>
          <a:off x="22444417" y="1881882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66" name="TextBox 5">
          <a:extLst>
            <a:ext uri="{FF2B5EF4-FFF2-40B4-BE49-F238E27FC236}">
              <a16:creationId xmlns:a16="http://schemas.microsoft.com/office/drawing/2014/main" id="{752A56BD-384D-4AE2-8EFB-A9E0D8306FC9}"/>
            </a:ext>
          </a:extLst>
        </xdr:cNvPr>
        <xdr:cNvSpPr txBox="1"/>
      </xdr:nvSpPr>
      <xdr:spPr>
        <a:xfrm>
          <a:off x="22444417" y="1881882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67" name="TextBox 6">
          <a:extLst>
            <a:ext uri="{FF2B5EF4-FFF2-40B4-BE49-F238E27FC236}">
              <a16:creationId xmlns:a16="http://schemas.microsoft.com/office/drawing/2014/main" id="{E52A8A2E-7081-40FF-8E50-F01EF0AA3651}"/>
            </a:ext>
          </a:extLst>
        </xdr:cNvPr>
        <xdr:cNvSpPr txBox="1"/>
      </xdr:nvSpPr>
      <xdr:spPr>
        <a:xfrm>
          <a:off x="22444417" y="1881882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68" name="TextBox 5">
          <a:extLst>
            <a:ext uri="{FF2B5EF4-FFF2-40B4-BE49-F238E27FC236}">
              <a16:creationId xmlns:a16="http://schemas.microsoft.com/office/drawing/2014/main" id="{DD136769-F886-4840-BE19-EB15E01F9358}"/>
            </a:ext>
          </a:extLst>
        </xdr:cNvPr>
        <xdr:cNvSpPr txBox="1"/>
      </xdr:nvSpPr>
      <xdr:spPr>
        <a:xfrm>
          <a:off x="22444417" y="1881882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574</xdr:row>
      <xdr:rowOff>378069</xdr:rowOff>
    </xdr:from>
    <xdr:ext cx="65" cy="170239"/>
    <xdr:sp macro="" textlink="">
      <xdr:nvSpPr>
        <xdr:cNvPr id="569" name="TextBox 6">
          <a:extLst>
            <a:ext uri="{FF2B5EF4-FFF2-40B4-BE49-F238E27FC236}">
              <a16:creationId xmlns:a16="http://schemas.microsoft.com/office/drawing/2014/main" id="{6E19696A-4071-42AF-9990-B45842223EFC}"/>
            </a:ext>
          </a:extLst>
        </xdr:cNvPr>
        <xdr:cNvSpPr txBox="1"/>
      </xdr:nvSpPr>
      <xdr:spPr>
        <a:xfrm>
          <a:off x="22444417" y="1881882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576</xdr:row>
      <xdr:rowOff>378069</xdr:rowOff>
    </xdr:from>
    <xdr:ext cx="65" cy="170239"/>
    <xdr:sp macro="" textlink="">
      <xdr:nvSpPr>
        <xdr:cNvPr id="570" name="TextBox 4">
          <a:extLst>
            <a:ext uri="{FF2B5EF4-FFF2-40B4-BE49-F238E27FC236}">
              <a16:creationId xmlns:a16="http://schemas.microsoft.com/office/drawing/2014/main" id="{C7249994-6D4F-487C-B88C-D30B37022310}"/>
            </a:ext>
          </a:extLst>
        </xdr:cNvPr>
        <xdr:cNvSpPr txBox="1"/>
      </xdr:nvSpPr>
      <xdr:spPr>
        <a:xfrm>
          <a:off x="22444417" y="188691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576</xdr:row>
      <xdr:rowOff>378069</xdr:rowOff>
    </xdr:from>
    <xdr:ext cx="65" cy="170239"/>
    <xdr:sp macro="" textlink="">
      <xdr:nvSpPr>
        <xdr:cNvPr id="571" name="TextBox 5">
          <a:extLst>
            <a:ext uri="{FF2B5EF4-FFF2-40B4-BE49-F238E27FC236}">
              <a16:creationId xmlns:a16="http://schemas.microsoft.com/office/drawing/2014/main" id="{C3ADAED5-51AC-48F5-A653-5776A0A6EB46}"/>
            </a:ext>
          </a:extLst>
        </xdr:cNvPr>
        <xdr:cNvSpPr txBox="1"/>
      </xdr:nvSpPr>
      <xdr:spPr>
        <a:xfrm>
          <a:off x="22444417" y="188691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576</xdr:row>
      <xdr:rowOff>378069</xdr:rowOff>
    </xdr:from>
    <xdr:ext cx="65" cy="170239"/>
    <xdr:sp macro="" textlink="">
      <xdr:nvSpPr>
        <xdr:cNvPr id="572" name="TextBox 6">
          <a:extLst>
            <a:ext uri="{FF2B5EF4-FFF2-40B4-BE49-F238E27FC236}">
              <a16:creationId xmlns:a16="http://schemas.microsoft.com/office/drawing/2014/main" id="{4E128CD8-886B-45FA-A9C8-2145DFCF7832}"/>
            </a:ext>
          </a:extLst>
        </xdr:cNvPr>
        <xdr:cNvSpPr txBox="1"/>
      </xdr:nvSpPr>
      <xdr:spPr>
        <a:xfrm>
          <a:off x="22444417" y="188691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576</xdr:row>
      <xdr:rowOff>378069</xdr:rowOff>
    </xdr:from>
    <xdr:ext cx="65" cy="170239"/>
    <xdr:sp macro="" textlink="">
      <xdr:nvSpPr>
        <xdr:cNvPr id="573" name="TextBox 4">
          <a:extLst>
            <a:ext uri="{FF2B5EF4-FFF2-40B4-BE49-F238E27FC236}">
              <a16:creationId xmlns:a16="http://schemas.microsoft.com/office/drawing/2014/main" id="{58A7853D-8234-4644-9B5E-DFB6B6FC7A7A}"/>
            </a:ext>
          </a:extLst>
        </xdr:cNvPr>
        <xdr:cNvSpPr txBox="1"/>
      </xdr:nvSpPr>
      <xdr:spPr>
        <a:xfrm>
          <a:off x="22444417" y="188691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74" name="TextBox 4">
          <a:extLst>
            <a:ext uri="{FF2B5EF4-FFF2-40B4-BE49-F238E27FC236}">
              <a16:creationId xmlns:a16="http://schemas.microsoft.com/office/drawing/2014/main" id="{B39B960F-4E9B-4508-B2EB-27F392A039F2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576</xdr:row>
      <xdr:rowOff>378069</xdr:rowOff>
    </xdr:from>
    <xdr:ext cx="65" cy="170239"/>
    <xdr:sp macro="" textlink="">
      <xdr:nvSpPr>
        <xdr:cNvPr id="575" name="TextBox 5">
          <a:extLst>
            <a:ext uri="{FF2B5EF4-FFF2-40B4-BE49-F238E27FC236}">
              <a16:creationId xmlns:a16="http://schemas.microsoft.com/office/drawing/2014/main" id="{171D1A1D-55EE-4004-9F07-D08D6A8ACCA0}"/>
            </a:ext>
          </a:extLst>
        </xdr:cNvPr>
        <xdr:cNvSpPr txBox="1"/>
      </xdr:nvSpPr>
      <xdr:spPr>
        <a:xfrm>
          <a:off x="22444417" y="188691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576</xdr:row>
      <xdr:rowOff>378069</xdr:rowOff>
    </xdr:from>
    <xdr:ext cx="65" cy="170239"/>
    <xdr:sp macro="" textlink="">
      <xdr:nvSpPr>
        <xdr:cNvPr id="576" name="TextBox 6">
          <a:extLst>
            <a:ext uri="{FF2B5EF4-FFF2-40B4-BE49-F238E27FC236}">
              <a16:creationId xmlns:a16="http://schemas.microsoft.com/office/drawing/2014/main" id="{D30E2E80-3FCE-489D-89E8-076F68942AFF}"/>
            </a:ext>
          </a:extLst>
        </xdr:cNvPr>
        <xdr:cNvSpPr txBox="1"/>
      </xdr:nvSpPr>
      <xdr:spPr>
        <a:xfrm>
          <a:off x="22444417" y="188691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77" name="TextBox 5">
          <a:extLst>
            <a:ext uri="{FF2B5EF4-FFF2-40B4-BE49-F238E27FC236}">
              <a16:creationId xmlns:a16="http://schemas.microsoft.com/office/drawing/2014/main" id="{35324AB4-EA05-4FE9-988D-337621F78ED1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78" name="TextBox 6">
          <a:extLst>
            <a:ext uri="{FF2B5EF4-FFF2-40B4-BE49-F238E27FC236}">
              <a16:creationId xmlns:a16="http://schemas.microsoft.com/office/drawing/2014/main" id="{C66AD579-EB17-442B-B443-46BF4A0B4A19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79" name="TextBox 4">
          <a:extLst>
            <a:ext uri="{FF2B5EF4-FFF2-40B4-BE49-F238E27FC236}">
              <a16:creationId xmlns:a16="http://schemas.microsoft.com/office/drawing/2014/main" id="{C4FF8E91-CF3A-41D8-8DA9-90EE198AFCE8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80" name="TextBox 5">
          <a:extLst>
            <a:ext uri="{FF2B5EF4-FFF2-40B4-BE49-F238E27FC236}">
              <a16:creationId xmlns:a16="http://schemas.microsoft.com/office/drawing/2014/main" id="{903F57C2-6EB2-43F7-B484-35B780EFE936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81" name="TextBox 6">
          <a:extLst>
            <a:ext uri="{FF2B5EF4-FFF2-40B4-BE49-F238E27FC236}">
              <a16:creationId xmlns:a16="http://schemas.microsoft.com/office/drawing/2014/main" id="{8DB0F566-4395-412C-8248-030864E5E736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576</xdr:row>
      <xdr:rowOff>378069</xdr:rowOff>
    </xdr:from>
    <xdr:ext cx="65" cy="170239"/>
    <xdr:sp macro="" textlink="">
      <xdr:nvSpPr>
        <xdr:cNvPr id="582" name="TextBox 4">
          <a:extLst>
            <a:ext uri="{FF2B5EF4-FFF2-40B4-BE49-F238E27FC236}">
              <a16:creationId xmlns:a16="http://schemas.microsoft.com/office/drawing/2014/main" id="{988B2411-00F9-4916-8DE6-75EE58381DE5}"/>
            </a:ext>
          </a:extLst>
        </xdr:cNvPr>
        <xdr:cNvSpPr txBox="1"/>
      </xdr:nvSpPr>
      <xdr:spPr>
        <a:xfrm>
          <a:off x="22444417" y="188691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576</xdr:row>
      <xdr:rowOff>378069</xdr:rowOff>
    </xdr:from>
    <xdr:ext cx="65" cy="170239"/>
    <xdr:sp macro="" textlink="">
      <xdr:nvSpPr>
        <xdr:cNvPr id="583" name="TextBox 5">
          <a:extLst>
            <a:ext uri="{FF2B5EF4-FFF2-40B4-BE49-F238E27FC236}">
              <a16:creationId xmlns:a16="http://schemas.microsoft.com/office/drawing/2014/main" id="{21039A23-2DF0-4324-A9F0-DDCD597F7054}"/>
            </a:ext>
          </a:extLst>
        </xdr:cNvPr>
        <xdr:cNvSpPr txBox="1"/>
      </xdr:nvSpPr>
      <xdr:spPr>
        <a:xfrm>
          <a:off x="22444417" y="188691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576</xdr:row>
      <xdr:rowOff>378069</xdr:rowOff>
    </xdr:from>
    <xdr:ext cx="65" cy="170239"/>
    <xdr:sp macro="" textlink="">
      <xdr:nvSpPr>
        <xdr:cNvPr id="584" name="TextBox 6">
          <a:extLst>
            <a:ext uri="{FF2B5EF4-FFF2-40B4-BE49-F238E27FC236}">
              <a16:creationId xmlns:a16="http://schemas.microsoft.com/office/drawing/2014/main" id="{116A04DC-8DE1-4896-9BBF-016B8E53F034}"/>
            </a:ext>
          </a:extLst>
        </xdr:cNvPr>
        <xdr:cNvSpPr txBox="1"/>
      </xdr:nvSpPr>
      <xdr:spPr>
        <a:xfrm>
          <a:off x="22444417" y="188691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576</xdr:row>
      <xdr:rowOff>378069</xdr:rowOff>
    </xdr:from>
    <xdr:ext cx="65" cy="170239"/>
    <xdr:sp macro="" textlink="">
      <xdr:nvSpPr>
        <xdr:cNvPr id="585" name="TextBox 4">
          <a:extLst>
            <a:ext uri="{FF2B5EF4-FFF2-40B4-BE49-F238E27FC236}">
              <a16:creationId xmlns:a16="http://schemas.microsoft.com/office/drawing/2014/main" id="{A29867F1-51F5-47B7-A47E-66F4E4741C80}"/>
            </a:ext>
          </a:extLst>
        </xdr:cNvPr>
        <xdr:cNvSpPr txBox="1"/>
      </xdr:nvSpPr>
      <xdr:spPr>
        <a:xfrm>
          <a:off x="22444417" y="188691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576</xdr:row>
      <xdr:rowOff>378069</xdr:rowOff>
    </xdr:from>
    <xdr:ext cx="65" cy="170239"/>
    <xdr:sp macro="" textlink="">
      <xdr:nvSpPr>
        <xdr:cNvPr id="586" name="TextBox 5">
          <a:extLst>
            <a:ext uri="{FF2B5EF4-FFF2-40B4-BE49-F238E27FC236}">
              <a16:creationId xmlns:a16="http://schemas.microsoft.com/office/drawing/2014/main" id="{6D1F4BA4-5A5D-4BA8-9CAE-BC055FD8B2B4}"/>
            </a:ext>
          </a:extLst>
        </xdr:cNvPr>
        <xdr:cNvSpPr txBox="1"/>
      </xdr:nvSpPr>
      <xdr:spPr>
        <a:xfrm>
          <a:off x="22444417" y="188691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576</xdr:row>
      <xdr:rowOff>378069</xdr:rowOff>
    </xdr:from>
    <xdr:ext cx="65" cy="170239"/>
    <xdr:sp macro="" textlink="">
      <xdr:nvSpPr>
        <xdr:cNvPr id="587" name="TextBox 6">
          <a:extLst>
            <a:ext uri="{FF2B5EF4-FFF2-40B4-BE49-F238E27FC236}">
              <a16:creationId xmlns:a16="http://schemas.microsoft.com/office/drawing/2014/main" id="{37A4B574-F7B3-4647-B1DF-1EECC1E5579B}"/>
            </a:ext>
          </a:extLst>
        </xdr:cNvPr>
        <xdr:cNvSpPr txBox="1"/>
      </xdr:nvSpPr>
      <xdr:spPr>
        <a:xfrm>
          <a:off x="22444417" y="188691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576</xdr:row>
      <xdr:rowOff>378069</xdr:rowOff>
    </xdr:from>
    <xdr:ext cx="65" cy="170239"/>
    <xdr:sp macro="" textlink="">
      <xdr:nvSpPr>
        <xdr:cNvPr id="588" name="TextBox 5">
          <a:extLst>
            <a:ext uri="{FF2B5EF4-FFF2-40B4-BE49-F238E27FC236}">
              <a16:creationId xmlns:a16="http://schemas.microsoft.com/office/drawing/2014/main" id="{6AE4ACC9-05B9-4B35-B472-B7EC9E4236B0}"/>
            </a:ext>
          </a:extLst>
        </xdr:cNvPr>
        <xdr:cNvSpPr txBox="1"/>
      </xdr:nvSpPr>
      <xdr:spPr>
        <a:xfrm>
          <a:off x="22444417" y="188691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576</xdr:row>
      <xdr:rowOff>378069</xdr:rowOff>
    </xdr:from>
    <xdr:ext cx="65" cy="170239"/>
    <xdr:sp macro="" textlink="">
      <xdr:nvSpPr>
        <xdr:cNvPr id="589" name="TextBox 6">
          <a:extLst>
            <a:ext uri="{FF2B5EF4-FFF2-40B4-BE49-F238E27FC236}">
              <a16:creationId xmlns:a16="http://schemas.microsoft.com/office/drawing/2014/main" id="{0DA14AA3-9277-4FD6-B6A6-66A4E96BBC3B}"/>
            </a:ext>
          </a:extLst>
        </xdr:cNvPr>
        <xdr:cNvSpPr txBox="1"/>
      </xdr:nvSpPr>
      <xdr:spPr>
        <a:xfrm>
          <a:off x="22444417" y="188691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90" name="TextBox 4">
          <a:extLst>
            <a:ext uri="{FF2B5EF4-FFF2-40B4-BE49-F238E27FC236}">
              <a16:creationId xmlns:a16="http://schemas.microsoft.com/office/drawing/2014/main" id="{05A1606D-6CBC-41C2-B1B0-8D11C0530E57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91" name="TextBox 5">
          <a:extLst>
            <a:ext uri="{FF2B5EF4-FFF2-40B4-BE49-F238E27FC236}">
              <a16:creationId xmlns:a16="http://schemas.microsoft.com/office/drawing/2014/main" id="{0EFDE0CA-F173-4B62-8085-8928DB5B3BEC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92" name="TextBox 6">
          <a:extLst>
            <a:ext uri="{FF2B5EF4-FFF2-40B4-BE49-F238E27FC236}">
              <a16:creationId xmlns:a16="http://schemas.microsoft.com/office/drawing/2014/main" id="{7D62681A-3FC4-4316-8222-5863B504B2DB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93" name="TextBox 4">
          <a:extLst>
            <a:ext uri="{FF2B5EF4-FFF2-40B4-BE49-F238E27FC236}">
              <a16:creationId xmlns:a16="http://schemas.microsoft.com/office/drawing/2014/main" id="{E89E8555-1B69-4010-B57A-E00620955F5A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94" name="TextBox 5">
          <a:extLst>
            <a:ext uri="{FF2B5EF4-FFF2-40B4-BE49-F238E27FC236}">
              <a16:creationId xmlns:a16="http://schemas.microsoft.com/office/drawing/2014/main" id="{41480387-DC24-484E-B8ED-2CA955554DCD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95" name="TextBox 6">
          <a:extLst>
            <a:ext uri="{FF2B5EF4-FFF2-40B4-BE49-F238E27FC236}">
              <a16:creationId xmlns:a16="http://schemas.microsoft.com/office/drawing/2014/main" id="{FFB72D51-9C80-4878-98B1-946C7610A7D5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96" name="TextBox 4">
          <a:extLst>
            <a:ext uri="{FF2B5EF4-FFF2-40B4-BE49-F238E27FC236}">
              <a16:creationId xmlns:a16="http://schemas.microsoft.com/office/drawing/2014/main" id="{DBB013B2-18FC-4698-B8B0-3921EB14BE1C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97" name="TextBox 5">
          <a:extLst>
            <a:ext uri="{FF2B5EF4-FFF2-40B4-BE49-F238E27FC236}">
              <a16:creationId xmlns:a16="http://schemas.microsoft.com/office/drawing/2014/main" id="{29C551CB-D140-4BB2-8552-E1A389789E94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98" name="TextBox 6">
          <a:extLst>
            <a:ext uri="{FF2B5EF4-FFF2-40B4-BE49-F238E27FC236}">
              <a16:creationId xmlns:a16="http://schemas.microsoft.com/office/drawing/2014/main" id="{0925552A-8A5F-4D8B-8EBE-4ED38FA6B950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599" name="TextBox 4">
          <a:extLst>
            <a:ext uri="{FF2B5EF4-FFF2-40B4-BE49-F238E27FC236}">
              <a16:creationId xmlns:a16="http://schemas.microsoft.com/office/drawing/2014/main" id="{E7D34576-D7BF-44E6-B15E-0E58E5557EEB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00" name="TextBox 5">
          <a:extLst>
            <a:ext uri="{FF2B5EF4-FFF2-40B4-BE49-F238E27FC236}">
              <a16:creationId xmlns:a16="http://schemas.microsoft.com/office/drawing/2014/main" id="{188877B0-09F5-4E65-9A84-BBF86B21BC7E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01" name="TextBox 6">
          <a:extLst>
            <a:ext uri="{FF2B5EF4-FFF2-40B4-BE49-F238E27FC236}">
              <a16:creationId xmlns:a16="http://schemas.microsoft.com/office/drawing/2014/main" id="{C15F2487-9142-4354-8EBD-8E2C659E7A7C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02" name="TextBox 5">
          <a:extLst>
            <a:ext uri="{FF2B5EF4-FFF2-40B4-BE49-F238E27FC236}">
              <a16:creationId xmlns:a16="http://schemas.microsoft.com/office/drawing/2014/main" id="{005B5B53-4D67-402D-8D36-BFDB1F3943B2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03" name="TextBox 6">
          <a:extLst>
            <a:ext uri="{FF2B5EF4-FFF2-40B4-BE49-F238E27FC236}">
              <a16:creationId xmlns:a16="http://schemas.microsoft.com/office/drawing/2014/main" id="{6C5C7AF4-1026-442A-AD87-DDA40F41BA35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04" name="TextBox 4">
          <a:extLst>
            <a:ext uri="{FF2B5EF4-FFF2-40B4-BE49-F238E27FC236}">
              <a16:creationId xmlns:a16="http://schemas.microsoft.com/office/drawing/2014/main" id="{8667CBE6-030C-4710-8D4A-1861B2EE0D6A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05" name="TextBox 5">
          <a:extLst>
            <a:ext uri="{FF2B5EF4-FFF2-40B4-BE49-F238E27FC236}">
              <a16:creationId xmlns:a16="http://schemas.microsoft.com/office/drawing/2014/main" id="{4FA8E2D9-949C-4499-879D-35FF8C694069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06" name="TextBox 6">
          <a:extLst>
            <a:ext uri="{FF2B5EF4-FFF2-40B4-BE49-F238E27FC236}">
              <a16:creationId xmlns:a16="http://schemas.microsoft.com/office/drawing/2014/main" id="{822AB4F8-40EC-4FC3-AF7C-279DC4002E9B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07" name="TextBox 4">
          <a:extLst>
            <a:ext uri="{FF2B5EF4-FFF2-40B4-BE49-F238E27FC236}">
              <a16:creationId xmlns:a16="http://schemas.microsoft.com/office/drawing/2014/main" id="{F1C73494-D86F-4A1B-95C1-D400E2E9D15B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08" name="TextBox 4">
          <a:extLst>
            <a:ext uri="{FF2B5EF4-FFF2-40B4-BE49-F238E27FC236}">
              <a16:creationId xmlns:a16="http://schemas.microsoft.com/office/drawing/2014/main" id="{F832B879-B664-4206-943E-6754B54228FA}"/>
            </a:ext>
          </a:extLst>
        </xdr:cNvPr>
        <xdr:cNvSpPr txBox="1"/>
      </xdr:nvSpPr>
      <xdr:spPr>
        <a:xfrm>
          <a:off x="22444417" y="1896055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09" name="TextBox 5">
          <a:extLst>
            <a:ext uri="{FF2B5EF4-FFF2-40B4-BE49-F238E27FC236}">
              <a16:creationId xmlns:a16="http://schemas.microsoft.com/office/drawing/2014/main" id="{4E9964BC-C5AD-4E10-926E-00DCC56146E3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10" name="TextBox 6">
          <a:extLst>
            <a:ext uri="{FF2B5EF4-FFF2-40B4-BE49-F238E27FC236}">
              <a16:creationId xmlns:a16="http://schemas.microsoft.com/office/drawing/2014/main" id="{AC30B796-5D21-4D1B-9124-C7041D4B2561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11" name="TextBox 5">
          <a:extLst>
            <a:ext uri="{FF2B5EF4-FFF2-40B4-BE49-F238E27FC236}">
              <a16:creationId xmlns:a16="http://schemas.microsoft.com/office/drawing/2014/main" id="{E19C5B17-47E1-4D7B-966D-28B5282DC42D}"/>
            </a:ext>
          </a:extLst>
        </xdr:cNvPr>
        <xdr:cNvSpPr txBox="1"/>
      </xdr:nvSpPr>
      <xdr:spPr>
        <a:xfrm>
          <a:off x="22444417" y="1896055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12" name="TextBox 6">
          <a:extLst>
            <a:ext uri="{FF2B5EF4-FFF2-40B4-BE49-F238E27FC236}">
              <a16:creationId xmlns:a16="http://schemas.microsoft.com/office/drawing/2014/main" id="{EECA3321-128D-4D08-844B-6ED474B28F29}"/>
            </a:ext>
          </a:extLst>
        </xdr:cNvPr>
        <xdr:cNvSpPr txBox="1"/>
      </xdr:nvSpPr>
      <xdr:spPr>
        <a:xfrm>
          <a:off x="22444417" y="1896055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13" name="TextBox 4">
          <a:extLst>
            <a:ext uri="{FF2B5EF4-FFF2-40B4-BE49-F238E27FC236}">
              <a16:creationId xmlns:a16="http://schemas.microsoft.com/office/drawing/2014/main" id="{0052090A-660F-4A15-8E53-1726375B1629}"/>
            </a:ext>
          </a:extLst>
        </xdr:cNvPr>
        <xdr:cNvSpPr txBox="1"/>
      </xdr:nvSpPr>
      <xdr:spPr>
        <a:xfrm>
          <a:off x="22444417" y="1896055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14" name="TextBox 5">
          <a:extLst>
            <a:ext uri="{FF2B5EF4-FFF2-40B4-BE49-F238E27FC236}">
              <a16:creationId xmlns:a16="http://schemas.microsoft.com/office/drawing/2014/main" id="{472063D0-9B82-4FD5-A835-02140453A96F}"/>
            </a:ext>
          </a:extLst>
        </xdr:cNvPr>
        <xdr:cNvSpPr txBox="1"/>
      </xdr:nvSpPr>
      <xdr:spPr>
        <a:xfrm>
          <a:off x="22444417" y="1896055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15" name="TextBox 6">
          <a:extLst>
            <a:ext uri="{FF2B5EF4-FFF2-40B4-BE49-F238E27FC236}">
              <a16:creationId xmlns:a16="http://schemas.microsoft.com/office/drawing/2014/main" id="{35037368-322F-4856-B0EC-28B2A45DF511}"/>
            </a:ext>
          </a:extLst>
        </xdr:cNvPr>
        <xdr:cNvSpPr txBox="1"/>
      </xdr:nvSpPr>
      <xdr:spPr>
        <a:xfrm>
          <a:off x="22444417" y="1896055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16" name="TextBox 4">
          <a:extLst>
            <a:ext uri="{FF2B5EF4-FFF2-40B4-BE49-F238E27FC236}">
              <a16:creationId xmlns:a16="http://schemas.microsoft.com/office/drawing/2014/main" id="{FD1E5B06-0847-4834-840E-1A0CF31C9B4A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17" name="TextBox 5">
          <a:extLst>
            <a:ext uri="{FF2B5EF4-FFF2-40B4-BE49-F238E27FC236}">
              <a16:creationId xmlns:a16="http://schemas.microsoft.com/office/drawing/2014/main" id="{E189CBC0-11DA-456F-9FE3-99FFF5DCE435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18" name="TextBox 6">
          <a:extLst>
            <a:ext uri="{FF2B5EF4-FFF2-40B4-BE49-F238E27FC236}">
              <a16:creationId xmlns:a16="http://schemas.microsoft.com/office/drawing/2014/main" id="{7F5778A5-1A82-4790-ACF0-ED657B0556CE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19" name="TextBox 4">
          <a:extLst>
            <a:ext uri="{FF2B5EF4-FFF2-40B4-BE49-F238E27FC236}">
              <a16:creationId xmlns:a16="http://schemas.microsoft.com/office/drawing/2014/main" id="{CF574295-3D5B-4801-BBFC-021C86EAEC4F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20" name="TextBox 5">
          <a:extLst>
            <a:ext uri="{FF2B5EF4-FFF2-40B4-BE49-F238E27FC236}">
              <a16:creationId xmlns:a16="http://schemas.microsoft.com/office/drawing/2014/main" id="{6C337F7A-DEA6-49CA-B8BD-E0206245723A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21" name="TextBox 6">
          <a:extLst>
            <a:ext uri="{FF2B5EF4-FFF2-40B4-BE49-F238E27FC236}">
              <a16:creationId xmlns:a16="http://schemas.microsoft.com/office/drawing/2014/main" id="{74861A56-096A-438E-98D7-50031FB22F2A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22" name="TextBox 5">
          <a:extLst>
            <a:ext uri="{FF2B5EF4-FFF2-40B4-BE49-F238E27FC236}">
              <a16:creationId xmlns:a16="http://schemas.microsoft.com/office/drawing/2014/main" id="{63D1B8E8-6367-4B5D-AADC-5C0931DAF692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578</xdr:row>
      <xdr:rowOff>378069</xdr:rowOff>
    </xdr:from>
    <xdr:ext cx="65" cy="170239"/>
    <xdr:sp macro="" textlink="">
      <xdr:nvSpPr>
        <xdr:cNvPr id="623" name="TextBox 6">
          <a:extLst>
            <a:ext uri="{FF2B5EF4-FFF2-40B4-BE49-F238E27FC236}">
              <a16:creationId xmlns:a16="http://schemas.microsoft.com/office/drawing/2014/main" id="{0C080391-1632-4F96-9AE6-F2613FBC8923}"/>
            </a:ext>
          </a:extLst>
        </xdr:cNvPr>
        <xdr:cNvSpPr txBox="1"/>
      </xdr:nvSpPr>
      <xdr:spPr>
        <a:xfrm>
          <a:off x="22444417" y="1891483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24" name="TextBox 4">
          <a:extLst>
            <a:ext uri="{FF2B5EF4-FFF2-40B4-BE49-F238E27FC236}">
              <a16:creationId xmlns:a16="http://schemas.microsoft.com/office/drawing/2014/main" id="{2CC9B060-3B20-42FF-8788-FC9F0FA0E7B9}"/>
            </a:ext>
          </a:extLst>
        </xdr:cNvPr>
        <xdr:cNvSpPr txBox="1"/>
      </xdr:nvSpPr>
      <xdr:spPr>
        <a:xfrm>
          <a:off x="22444417" y="1896055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25" name="TextBox 5">
          <a:extLst>
            <a:ext uri="{FF2B5EF4-FFF2-40B4-BE49-F238E27FC236}">
              <a16:creationId xmlns:a16="http://schemas.microsoft.com/office/drawing/2014/main" id="{1D25090A-C01C-4795-9C9E-8C4BC2A6E3E0}"/>
            </a:ext>
          </a:extLst>
        </xdr:cNvPr>
        <xdr:cNvSpPr txBox="1"/>
      </xdr:nvSpPr>
      <xdr:spPr>
        <a:xfrm>
          <a:off x="22444417" y="1896055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26" name="TextBox 6">
          <a:extLst>
            <a:ext uri="{FF2B5EF4-FFF2-40B4-BE49-F238E27FC236}">
              <a16:creationId xmlns:a16="http://schemas.microsoft.com/office/drawing/2014/main" id="{5D78E6BA-ECC8-42B2-9526-9FE234D653B7}"/>
            </a:ext>
          </a:extLst>
        </xdr:cNvPr>
        <xdr:cNvSpPr txBox="1"/>
      </xdr:nvSpPr>
      <xdr:spPr>
        <a:xfrm>
          <a:off x="22444417" y="1896055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27" name="TextBox 4">
          <a:extLst>
            <a:ext uri="{FF2B5EF4-FFF2-40B4-BE49-F238E27FC236}">
              <a16:creationId xmlns:a16="http://schemas.microsoft.com/office/drawing/2014/main" id="{32014FDC-DE12-42D8-814E-79587FF95F46}"/>
            </a:ext>
          </a:extLst>
        </xdr:cNvPr>
        <xdr:cNvSpPr txBox="1"/>
      </xdr:nvSpPr>
      <xdr:spPr>
        <a:xfrm>
          <a:off x="22444417" y="1896055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28" name="TextBox 5">
          <a:extLst>
            <a:ext uri="{FF2B5EF4-FFF2-40B4-BE49-F238E27FC236}">
              <a16:creationId xmlns:a16="http://schemas.microsoft.com/office/drawing/2014/main" id="{C9DD9C50-2B9E-462D-BD6E-18133B0E4911}"/>
            </a:ext>
          </a:extLst>
        </xdr:cNvPr>
        <xdr:cNvSpPr txBox="1"/>
      </xdr:nvSpPr>
      <xdr:spPr>
        <a:xfrm>
          <a:off x="22444417" y="1896055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29" name="TextBox 6">
          <a:extLst>
            <a:ext uri="{FF2B5EF4-FFF2-40B4-BE49-F238E27FC236}">
              <a16:creationId xmlns:a16="http://schemas.microsoft.com/office/drawing/2014/main" id="{F034F3CF-5F1F-46BC-821D-2C66E8ACF209}"/>
            </a:ext>
          </a:extLst>
        </xdr:cNvPr>
        <xdr:cNvSpPr txBox="1"/>
      </xdr:nvSpPr>
      <xdr:spPr>
        <a:xfrm>
          <a:off x="22444417" y="1896055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30" name="TextBox 4">
          <a:extLst>
            <a:ext uri="{FF2B5EF4-FFF2-40B4-BE49-F238E27FC236}">
              <a16:creationId xmlns:a16="http://schemas.microsoft.com/office/drawing/2014/main" id="{773061A8-A695-4913-98A5-9355D258FED7}"/>
            </a:ext>
          </a:extLst>
        </xdr:cNvPr>
        <xdr:cNvSpPr txBox="1"/>
      </xdr:nvSpPr>
      <xdr:spPr>
        <a:xfrm>
          <a:off x="22444417" y="1896055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31" name="TextBox 5">
          <a:extLst>
            <a:ext uri="{FF2B5EF4-FFF2-40B4-BE49-F238E27FC236}">
              <a16:creationId xmlns:a16="http://schemas.microsoft.com/office/drawing/2014/main" id="{19DF199A-72B9-4592-9914-725FFE9CA721}"/>
            </a:ext>
          </a:extLst>
        </xdr:cNvPr>
        <xdr:cNvSpPr txBox="1"/>
      </xdr:nvSpPr>
      <xdr:spPr>
        <a:xfrm>
          <a:off x="22444417" y="1896055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32" name="TextBox 6">
          <a:extLst>
            <a:ext uri="{FF2B5EF4-FFF2-40B4-BE49-F238E27FC236}">
              <a16:creationId xmlns:a16="http://schemas.microsoft.com/office/drawing/2014/main" id="{366D5D39-03E9-445F-94BE-07AD582B0600}"/>
            </a:ext>
          </a:extLst>
        </xdr:cNvPr>
        <xdr:cNvSpPr txBox="1"/>
      </xdr:nvSpPr>
      <xdr:spPr>
        <a:xfrm>
          <a:off x="22444417" y="1896055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33" name="TextBox 4">
          <a:extLst>
            <a:ext uri="{FF2B5EF4-FFF2-40B4-BE49-F238E27FC236}">
              <a16:creationId xmlns:a16="http://schemas.microsoft.com/office/drawing/2014/main" id="{B5314FCB-31E2-4B96-9704-62A1A6F20273}"/>
            </a:ext>
          </a:extLst>
        </xdr:cNvPr>
        <xdr:cNvSpPr txBox="1"/>
      </xdr:nvSpPr>
      <xdr:spPr>
        <a:xfrm>
          <a:off x="22444417" y="1896055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34" name="TextBox 5">
          <a:extLst>
            <a:ext uri="{FF2B5EF4-FFF2-40B4-BE49-F238E27FC236}">
              <a16:creationId xmlns:a16="http://schemas.microsoft.com/office/drawing/2014/main" id="{3505A10D-CEAC-4CD7-8DE9-83D48096BF1C}"/>
            </a:ext>
          </a:extLst>
        </xdr:cNvPr>
        <xdr:cNvSpPr txBox="1"/>
      </xdr:nvSpPr>
      <xdr:spPr>
        <a:xfrm>
          <a:off x="22444417" y="1896055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35" name="TextBox 6">
          <a:extLst>
            <a:ext uri="{FF2B5EF4-FFF2-40B4-BE49-F238E27FC236}">
              <a16:creationId xmlns:a16="http://schemas.microsoft.com/office/drawing/2014/main" id="{393283CE-FFD8-485D-A6BA-D3A37ADA13E8}"/>
            </a:ext>
          </a:extLst>
        </xdr:cNvPr>
        <xdr:cNvSpPr txBox="1"/>
      </xdr:nvSpPr>
      <xdr:spPr>
        <a:xfrm>
          <a:off x="22444417" y="1896055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36" name="TextBox 5">
          <a:extLst>
            <a:ext uri="{FF2B5EF4-FFF2-40B4-BE49-F238E27FC236}">
              <a16:creationId xmlns:a16="http://schemas.microsoft.com/office/drawing/2014/main" id="{316420A3-41EE-4BBC-AA00-1AC492C9A329}"/>
            </a:ext>
          </a:extLst>
        </xdr:cNvPr>
        <xdr:cNvSpPr txBox="1"/>
      </xdr:nvSpPr>
      <xdr:spPr>
        <a:xfrm>
          <a:off x="22444417" y="1896055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580</xdr:row>
      <xdr:rowOff>378069</xdr:rowOff>
    </xdr:from>
    <xdr:ext cx="65" cy="170239"/>
    <xdr:sp macro="" textlink="">
      <xdr:nvSpPr>
        <xdr:cNvPr id="637" name="TextBox 6">
          <a:extLst>
            <a:ext uri="{FF2B5EF4-FFF2-40B4-BE49-F238E27FC236}">
              <a16:creationId xmlns:a16="http://schemas.microsoft.com/office/drawing/2014/main" id="{435AF8C0-9281-4F8B-A253-A94E5D04FD0E}"/>
            </a:ext>
          </a:extLst>
        </xdr:cNvPr>
        <xdr:cNvSpPr txBox="1"/>
      </xdr:nvSpPr>
      <xdr:spPr>
        <a:xfrm>
          <a:off x="22444417" y="1896055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582</xdr:row>
      <xdr:rowOff>378069</xdr:rowOff>
    </xdr:from>
    <xdr:ext cx="65" cy="170239"/>
    <xdr:sp macro="" textlink="">
      <xdr:nvSpPr>
        <xdr:cNvPr id="638" name="TextBox 4">
          <a:extLst>
            <a:ext uri="{FF2B5EF4-FFF2-40B4-BE49-F238E27FC236}">
              <a16:creationId xmlns:a16="http://schemas.microsoft.com/office/drawing/2014/main" id="{43F77295-C70E-454C-A153-F7F2960E9BCB}"/>
            </a:ext>
          </a:extLst>
        </xdr:cNvPr>
        <xdr:cNvSpPr txBox="1"/>
      </xdr:nvSpPr>
      <xdr:spPr>
        <a:xfrm>
          <a:off x="22444417" y="1902684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582</xdr:row>
      <xdr:rowOff>378069</xdr:rowOff>
    </xdr:from>
    <xdr:ext cx="65" cy="170239"/>
    <xdr:sp macro="" textlink="">
      <xdr:nvSpPr>
        <xdr:cNvPr id="639" name="TextBox 5">
          <a:extLst>
            <a:ext uri="{FF2B5EF4-FFF2-40B4-BE49-F238E27FC236}">
              <a16:creationId xmlns:a16="http://schemas.microsoft.com/office/drawing/2014/main" id="{C17160AC-1DCC-45AB-9FFE-C5A5BBBC52C4}"/>
            </a:ext>
          </a:extLst>
        </xdr:cNvPr>
        <xdr:cNvSpPr txBox="1"/>
      </xdr:nvSpPr>
      <xdr:spPr>
        <a:xfrm>
          <a:off x="22444417" y="1902684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582</xdr:row>
      <xdr:rowOff>378069</xdr:rowOff>
    </xdr:from>
    <xdr:ext cx="65" cy="170239"/>
    <xdr:sp macro="" textlink="">
      <xdr:nvSpPr>
        <xdr:cNvPr id="640" name="TextBox 6">
          <a:extLst>
            <a:ext uri="{FF2B5EF4-FFF2-40B4-BE49-F238E27FC236}">
              <a16:creationId xmlns:a16="http://schemas.microsoft.com/office/drawing/2014/main" id="{0902EE74-419D-43CD-9890-E6141B310462}"/>
            </a:ext>
          </a:extLst>
        </xdr:cNvPr>
        <xdr:cNvSpPr txBox="1"/>
      </xdr:nvSpPr>
      <xdr:spPr>
        <a:xfrm>
          <a:off x="22444417" y="1902684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582</xdr:row>
      <xdr:rowOff>378069</xdr:rowOff>
    </xdr:from>
    <xdr:ext cx="65" cy="170239"/>
    <xdr:sp macro="" textlink="">
      <xdr:nvSpPr>
        <xdr:cNvPr id="641" name="TextBox 4">
          <a:extLst>
            <a:ext uri="{FF2B5EF4-FFF2-40B4-BE49-F238E27FC236}">
              <a16:creationId xmlns:a16="http://schemas.microsoft.com/office/drawing/2014/main" id="{3A3EA764-398B-47D9-84F3-0952E6A332AE}"/>
            </a:ext>
          </a:extLst>
        </xdr:cNvPr>
        <xdr:cNvSpPr txBox="1"/>
      </xdr:nvSpPr>
      <xdr:spPr>
        <a:xfrm>
          <a:off x="22444417" y="1902684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42" name="TextBox 4">
          <a:extLst>
            <a:ext uri="{FF2B5EF4-FFF2-40B4-BE49-F238E27FC236}">
              <a16:creationId xmlns:a16="http://schemas.microsoft.com/office/drawing/2014/main" id="{65E1CAA8-DA2A-4AE2-81CE-DAD4C9CE30F1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582</xdr:row>
      <xdr:rowOff>378069</xdr:rowOff>
    </xdr:from>
    <xdr:ext cx="65" cy="170239"/>
    <xdr:sp macro="" textlink="">
      <xdr:nvSpPr>
        <xdr:cNvPr id="643" name="TextBox 5">
          <a:extLst>
            <a:ext uri="{FF2B5EF4-FFF2-40B4-BE49-F238E27FC236}">
              <a16:creationId xmlns:a16="http://schemas.microsoft.com/office/drawing/2014/main" id="{B737871F-2970-42FF-ADAA-32CE35C94D1A}"/>
            </a:ext>
          </a:extLst>
        </xdr:cNvPr>
        <xdr:cNvSpPr txBox="1"/>
      </xdr:nvSpPr>
      <xdr:spPr>
        <a:xfrm>
          <a:off x="22444417" y="1902684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582</xdr:row>
      <xdr:rowOff>378069</xdr:rowOff>
    </xdr:from>
    <xdr:ext cx="65" cy="170239"/>
    <xdr:sp macro="" textlink="">
      <xdr:nvSpPr>
        <xdr:cNvPr id="644" name="TextBox 6">
          <a:extLst>
            <a:ext uri="{FF2B5EF4-FFF2-40B4-BE49-F238E27FC236}">
              <a16:creationId xmlns:a16="http://schemas.microsoft.com/office/drawing/2014/main" id="{D7791E91-FC86-4AF1-888A-5C5CC78BA9BF}"/>
            </a:ext>
          </a:extLst>
        </xdr:cNvPr>
        <xdr:cNvSpPr txBox="1"/>
      </xdr:nvSpPr>
      <xdr:spPr>
        <a:xfrm>
          <a:off x="22444417" y="1902684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45" name="TextBox 5">
          <a:extLst>
            <a:ext uri="{FF2B5EF4-FFF2-40B4-BE49-F238E27FC236}">
              <a16:creationId xmlns:a16="http://schemas.microsoft.com/office/drawing/2014/main" id="{BBC89C60-BFCD-4D09-B6C5-5ABB8B164AAC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46" name="TextBox 6">
          <a:extLst>
            <a:ext uri="{FF2B5EF4-FFF2-40B4-BE49-F238E27FC236}">
              <a16:creationId xmlns:a16="http://schemas.microsoft.com/office/drawing/2014/main" id="{E951B2AB-111B-491D-98A1-85874C714908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47" name="TextBox 4">
          <a:extLst>
            <a:ext uri="{FF2B5EF4-FFF2-40B4-BE49-F238E27FC236}">
              <a16:creationId xmlns:a16="http://schemas.microsoft.com/office/drawing/2014/main" id="{71488F9C-DEFE-4D68-A56D-B692592F9822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48" name="TextBox 5">
          <a:extLst>
            <a:ext uri="{FF2B5EF4-FFF2-40B4-BE49-F238E27FC236}">
              <a16:creationId xmlns:a16="http://schemas.microsoft.com/office/drawing/2014/main" id="{682A4EEB-EAFB-49F3-8B41-86E0A7293FBD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49" name="TextBox 6">
          <a:extLst>
            <a:ext uri="{FF2B5EF4-FFF2-40B4-BE49-F238E27FC236}">
              <a16:creationId xmlns:a16="http://schemas.microsoft.com/office/drawing/2014/main" id="{118C7F8E-C97C-4404-8633-69A6EE99AEEF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582</xdr:row>
      <xdr:rowOff>378069</xdr:rowOff>
    </xdr:from>
    <xdr:ext cx="65" cy="170239"/>
    <xdr:sp macro="" textlink="">
      <xdr:nvSpPr>
        <xdr:cNvPr id="650" name="TextBox 4">
          <a:extLst>
            <a:ext uri="{FF2B5EF4-FFF2-40B4-BE49-F238E27FC236}">
              <a16:creationId xmlns:a16="http://schemas.microsoft.com/office/drawing/2014/main" id="{70759613-BF03-4B86-8B0E-30B01674313D}"/>
            </a:ext>
          </a:extLst>
        </xdr:cNvPr>
        <xdr:cNvSpPr txBox="1"/>
      </xdr:nvSpPr>
      <xdr:spPr>
        <a:xfrm>
          <a:off x="22444417" y="1902684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582</xdr:row>
      <xdr:rowOff>378069</xdr:rowOff>
    </xdr:from>
    <xdr:ext cx="65" cy="170239"/>
    <xdr:sp macro="" textlink="">
      <xdr:nvSpPr>
        <xdr:cNvPr id="651" name="TextBox 5">
          <a:extLst>
            <a:ext uri="{FF2B5EF4-FFF2-40B4-BE49-F238E27FC236}">
              <a16:creationId xmlns:a16="http://schemas.microsoft.com/office/drawing/2014/main" id="{57C135B0-C6AD-4B76-AB65-42AF68B4ED97}"/>
            </a:ext>
          </a:extLst>
        </xdr:cNvPr>
        <xdr:cNvSpPr txBox="1"/>
      </xdr:nvSpPr>
      <xdr:spPr>
        <a:xfrm>
          <a:off x="22444417" y="1902684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582</xdr:row>
      <xdr:rowOff>378069</xdr:rowOff>
    </xdr:from>
    <xdr:ext cx="65" cy="170239"/>
    <xdr:sp macro="" textlink="">
      <xdr:nvSpPr>
        <xdr:cNvPr id="652" name="TextBox 6">
          <a:extLst>
            <a:ext uri="{FF2B5EF4-FFF2-40B4-BE49-F238E27FC236}">
              <a16:creationId xmlns:a16="http://schemas.microsoft.com/office/drawing/2014/main" id="{A51A9E73-F01A-446C-9B86-A7013FCAF4CD}"/>
            </a:ext>
          </a:extLst>
        </xdr:cNvPr>
        <xdr:cNvSpPr txBox="1"/>
      </xdr:nvSpPr>
      <xdr:spPr>
        <a:xfrm>
          <a:off x="22444417" y="1902684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582</xdr:row>
      <xdr:rowOff>378069</xdr:rowOff>
    </xdr:from>
    <xdr:ext cx="65" cy="170239"/>
    <xdr:sp macro="" textlink="">
      <xdr:nvSpPr>
        <xdr:cNvPr id="653" name="TextBox 4">
          <a:extLst>
            <a:ext uri="{FF2B5EF4-FFF2-40B4-BE49-F238E27FC236}">
              <a16:creationId xmlns:a16="http://schemas.microsoft.com/office/drawing/2014/main" id="{55E4FBC6-B2F8-4FF3-BA09-1E6E8767A811}"/>
            </a:ext>
          </a:extLst>
        </xdr:cNvPr>
        <xdr:cNvSpPr txBox="1"/>
      </xdr:nvSpPr>
      <xdr:spPr>
        <a:xfrm>
          <a:off x="22444417" y="1902684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582</xdr:row>
      <xdr:rowOff>378069</xdr:rowOff>
    </xdr:from>
    <xdr:ext cx="65" cy="170239"/>
    <xdr:sp macro="" textlink="">
      <xdr:nvSpPr>
        <xdr:cNvPr id="654" name="TextBox 5">
          <a:extLst>
            <a:ext uri="{FF2B5EF4-FFF2-40B4-BE49-F238E27FC236}">
              <a16:creationId xmlns:a16="http://schemas.microsoft.com/office/drawing/2014/main" id="{04D7EB34-458E-4D51-BD42-8BB92527530A}"/>
            </a:ext>
          </a:extLst>
        </xdr:cNvPr>
        <xdr:cNvSpPr txBox="1"/>
      </xdr:nvSpPr>
      <xdr:spPr>
        <a:xfrm>
          <a:off x="22444417" y="1902684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582</xdr:row>
      <xdr:rowOff>378069</xdr:rowOff>
    </xdr:from>
    <xdr:ext cx="65" cy="170239"/>
    <xdr:sp macro="" textlink="">
      <xdr:nvSpPr>
        <xdr:cNvPr id="655" name="TextBox 6">
          <a:extLst>
            <a:ext uri="{FF2B5EF4-FFF2-40B4-BE49-F238E27FC236}">
              <a16:creationId xmlns:a16="http://schemas.microsoft.com/office/drawing/2014/main" id="{1834F35F-3334-4715-9BF7-BF3ECF32031C}"/>
            </a:ext>
          </a:extLst>
        </xdr:cNvPr>
        <xdr:cNvSpPr txBox="1"/>
      </xdr:nvSpPr>
      <xdr:spPr>
        <a:xfrm>
          <a:off x="22444417" y="1902684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582</xdr:row>
      <xdr:rowOff>378069</xdr:rowOff>
    </xdr:from>
    <xdr:ext cx="65" cy="170239"/>
    <xdr:sp macro="" textlink="">
      <xdr:nvSpPr>
        <xdr:cNvPr id="656" name="TextBox 5">
          <a:extLst>
            <a:ext uri="{FF2B5EF4-FFF2-40B4-BE49-F238E27FC236}">
              <a16:creationId xmlns:a16="http://schemas.microsoft.com/office/drawing/2014/main" id="{78A4B7F9-47FC-4B12-959F-67C47D4940F0}"/>
            </a:ext>
          </a:extLst>
        </xdr:cNvPr>
        <xdr:cNvSpPr txBox="1"/>
      </xdr:nvSpPr>
      <xdr:spPr>
        <a:xfrm>
          <a:off x="22444417" y="1902684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582</xdr:row>
      <xdr:rowOff>378069</xdr:rowOff>
    </xdr:from>
    <xdr:ext cx="65" cy="170239"/>
    <xdr:sp macro="" textlink="">
      <xdr:nvSpPr>
        <xdr:cNvPr id="657" name="TextBox 6">
          <a:extLst>
            <a:ext uri="{FF2B5EF4-FFF2-40B4-BE49-F238E27FC236}">
              <a16:creationId xmlns:a16="http://schemas.microsoft.com/office/drawing/2014/main" id="{9BA2CAAA-02B8-4AA2-9D75-9C9D0A922C6D}"/>
            </a:ext>
          </a:extLst>
        </xdr:cNvPr>
        <xdr:cNvSpPr txBox="1"/>
      </xdr:nvSpPr>
      <xdr:spPr>
        <a:xfrm>
          <a:off x="22444417" y="19026846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58" name="TextBox 4">
          <a:extLst>
            <a:ext uri="{FF2B5EF4-FFF2-40B4-BE49-F238E27FC236}">
              <a16:creationId xmlns:a16="http://schemas.microsoft.com/office/drawing/2014/main" id="{1F9DADE1-50A1-426C-A920-412F63433A0E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59" name="TextBox 5">
          <a:extLst>
            <a:ext uri="{FF2B5EF4-FFF2-40B4-BE49-F238E27FC236}">
              <a16:creationId xmlns:a16="http://schemas.microsoft.com/office/drawing/2014/main" id="{4719E232-ED79-4DF3-8DF0-824BB8446A01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60" name="TextBox 6">
          <a:extLst>
            <a:ext uri="{FF2B5EF4-FFF2-40B4-BE49-F238E27FC236}">
              <a16:creationId xmlns:a16="http://schemas.microsoft.com/office/drawing/2014/main" id="{19096CAA-DE78-43B1-A06C-45B339D9A01A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61" name="TextBox 4">
          <a:extLst>
            <a:ext uri="{FF2B5EF4-FFF2-40B4-BE49-F238E27FC236}">
              <a16:creationId xmlns:a16="http://schemas.microsoft.com/office/drawing/2014/main" id="{FDF6FB8F-6A8E-44D8-BD7C-B314C6F62D3E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62" name="TextBox 5">
          <a:extLst>
            <a:ext uri="{FF2B5EF4-FFF2-40B4-BE49-F238E27FC236}">
              <a16:creationId xmlns:a16="http://schemas.microsoft.com/office/drawing/2014/main" id="{F03DD02C-F713-4576-95E1-C9F04A301F3C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63" name="TextBox 6">
          <a:extLst>
            <a:ext uri="{FF2B5EF4-FFF2-40B4-BE49-F238E27FC236}">
              <a16:creationId xmlns:a16="http://schemas.microsoft.com/office/drawing/2014/main" id="{F4CA7453-4727-4AED-9A7F-B34DDBF487E7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64" name="TextBox 4">
          <a:extLst>
            <a:ext uri="{FF2B5EF4-FFF2-40B4-BE49-F238E27FC236}">
              <a16:creationId xmlns:a16="http://schemas.microsoft.com/office/drawing/2014/main" id="{65F8581A-0C2F-4A81-8503-8026EFC133A0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65" name="TextBox 5">
          <a:extLst>
            <a:ext uri="{FF2B5EF4-FFF2-40B4-BE49-F238E27FC236}">
              <a16:creationId xmlns:a16="http://schemas.microsoft.com/office/drawing/2014/main" id="{2A1D6E03-9389-4ABC-B9F2-E5E5B86238F9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66" name="TextBox 6">
          <a:extLst>
            <a:ext uri="{FF2B5EF4-FFF2-40B4-BE49-F238E27FC236}">
              <a16:creationId xmlns:a16="http://schemas.microsoft.com/office/drawing/2014/main" id="{D00C4EF1-3160-4014-9451-02B73CA3A45E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67" name="TextBox 4">
          <a:extLst>
            <a:ext uri="{FF2B5EF4-FFF2-40B4-BE49-F238E27FC236}">
              <a16:creationId xmlns:a16="http://schemas.microsoft.com/office/drawing/2014/main" id="{A13DFF84-956C-4218-9886-837544D53E4D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68" name="TextBox 5">
          <a:extLst>
            <a:ext uri="{FF2B5EF4-FFF2-40B4-BE49-F238E27FC236}">
              <a16:creationId xmlns:a16="http://schemas.microsoft.com/office/drawing/2014/main" id="{6A77741E-37A4-414A-AEEB-E1B982DB4E70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69" name="TextBox 6">
          <a:extLst>
            <a:ext uri="{FF2B5EF4-FFF2-40B4-BE49-F238E27FC236}">
              <a16:creationId xmlns:a16="http://schemas.microsoft.com/office/drawing/2014/main" id="{AAA2AB1C-4CEF-46A2-AAC8-F4785A347CE6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70" name="TextBox 5">
          <a:extLst>
            <a:ext uri="{FF2B5EF4-FFF2-40B4-BE49-F238E27FC236}">
              <a16:creationId xmlns:a16="http://schemas.microsoft.com/office/drawing/2014/main" id="{295314F1-56FE-4983-8DE1-1C50141674F5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71" name="TextBox 6">
          <a:extLst>
            <a:ext uri="{FF2B5EF4-FFF2-40B4-BE49-F238E27FC236}">
              <a16:creationId xmlns:a16="http://schemas.microsoft.com/office/drawing/2014/main" id="{28977E84-A7DD-4F92-86BD-BE3B331F4510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72" name="TextBox 4">
          <a:extLst>
            <a:ext uri="{FF2B5EF4-FFF2-40B4-BE49-F238E27FC236}">
              <a16:creationId xmlns:a16="http://schemas.microsoft.com/office/drawing/2014/main" id="{AEE824DD-ACB5-480F-A466-4A3396916075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73" name="TextBox 5">
          <a:extLst>
            <a:ext uri="{FF2B5EF4-FFF2-40B4-BE49-F238E27FC236}">
              <a16:creationId xmlns:a16="http://schemas.microsoft.com/office/drawing/2014/main" id="{2736D146-19CB-42FB-8BBE-998845BA3979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74" name="TextBox 6">
          <a:extLst>
            <a:ext uri="{FF2B5EF4-FFF2-40B4-BE49-F238E27FC236}">
              <a16:creationId xmlns:a16="http://schemas.microsoft.com/office/drawing/2014/main" id="{2E00DFF1-31A8-4E32-800C-6CFB80AE4291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75" name="TextBox 4">
          <a:extLst>
            <a:ext uri="{FF2B5EF4-FFF2-40B4-BE49-F238E27FC236}">
              <a16:creationId xmlns:a16="http://schemas.microsoft.com/office/drawing/2014/main" id="{CF544F3D-AA39-4335-88E4-CCC7B063E2D7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676" name="TextBox 4">
          <a:extLst>
            <a:ext uri="{FF2B5EF4-FFF2-40B4-BE49-F238E27FC236}">
              <a16:creationId xmlns:a16="http://schemas.microsoft.com/office/drawing/2014/main" id="{0E30B9E6-9290-4E5B-843D-B33469AF7BD0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77" name="TextBox 5">
          <a:extLst>
            <a:ext uri="{FF2B5EF4-FFF2-40B4-BE49-F238E27FC236}">
              <a16:creationId xmlns:a16="http://schemas.microsoft.com/office/drawing/2014/main" id="{605E3C94-C862-47CF-B85A-D89E5A8429C4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78" name="TextBox 6">
          <a:extLst>
            <a:ext uri="{FF2B5EF4-FFF2-40B4-BE49-F238E27FC236}">
              <a16:creationId xmlns:a16="http://schemas.microsoft.com/office/drawing/2014/main" id="{95ECD6E5-2C67-42B3-BAB1-8CE88686C8B8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679" name="TextBox 5">
          <a:extLst>
            <a:ext uri="{FF2B5EF4-FFF2-40B4-BE49-F238E27FC236}">
              <a16:creationId xmlns:a16="http://schemas.microsoft.com/office/drawing/2014/main" id="{9925D50B-32FA-4011-A092-393B73B1D81A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680" name="TextBox 6">
          <a:extLst>
            <a:ext uri="{FF2B5EF4-FFF2-40B4-BE49-F238E27FC236}">
              <a16:creationId xmlns:a16="http://schemas.microsoft.com/office/drawing/2014/main" id="{CE2F128E-94BE-44B6-B897-B2BD92887371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681" name="TextBox 4">
          <a:extLst>
            <a:ext uri="{FF2B5EF4-FFF2-40B4-BE49-F238E27FC236}">
              <a16:creationId xmlns:a16="http://schemas.microsoft.com/office/drawing/2014/main" id="{B6C0E6C2-6768-4556-BA55-B7BC511D2FAA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682" name="TextBox 5">
          <a:extLst>
            <a:ext uri="{FF2B5EF4-FFF2-40B4-BE49-F238E27FC236}">
              <a16:creationId xmlns:a16="http://schemas.microsoft.com/office/drawing/2014/main" id="{57EDCC40-C63D-40C3-B37E-F7ECF8A6E18E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683" name="TextBox 6">
          <a:extLst>
            <a:ext uri="{FF2B5EF4-FFF2-40B4-BE49-F238E27FC236}">
              <a16:creationId xmlns:a16="http://schemas.microsoft.com/office/drawing/2014/main" id="{B2D15A25-866A-4080-A049-04F1296306B4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84" name="TextBox 4">
          <a:extLst>
            <a:ext uri="{FF2B5EF4-FFF2-40B4-BE49-F238E27FC236}">
              <a16:creationId xmlns:a16="http://schemas.microsoft.com/office/drawing/2014/main" id="{4836B9F1-EE16-47BA-B3BF-AAFE178F1FC3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85" name="TextBox 5">
          <a:extLst>
            <a:ext uri="{FF2B5EF4-FFF2-40B4-BE49-F238E27FC236}">
              <a16:creationId xmlns:a16="http://schemas.microsoft.com/office/drawing/2014/main" id="{9D0813E6-68F6-4BB2-ABF0-D23E1BAC26A5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86" name="TextBox 6">
          <a:extLst>
            <a:ext uri="{FF2B5EF4-FFF2-40B4-BE49-F238E27FC236}">
              <a16:creationId xmlns:a16="http://schemas.microsoft.com/office/drawing/2014/main" id="{C38FE7C1-3216-4756-87AE-6EDC22560E41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87" name="TextBox 4">
          <a:extLst>
            <a:ext uri="{FF2B5EF4-FFF2-40B4-BE49-F238E27FC236}">
              <a16:creationId xmlns:a16="http://schemas.microsoft.com/office/drawing/2014/main" id="{A087A537-5DB0-4399-BFD9-2283CA284133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88" name="TextBox 5">
          <a:extLst>
            <a:ext uri="{FF2B5EF4-FFF2-40B4-BE49-F238E27FC236}">
              <a16:creationId xmlns:a16="http://schemas.microsoft.com/office/drawing/2014/main" id="{AF301C2E-0BE9-42BE-B543-25A33664D62E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89" name="TextBox 6">
          <a:extLst>
            <a:ext uri="{FF2B5EF4-FFF2-40B4-BE49-F238E27FC236}">
              <a16:creationId xmlns:a16="http://schemas.microsoft.com/office/drawing/2014/main" id="{4E409034-87CF-4062-A2AA-9454CFEC7515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90" name="TextBox 5">
          <a:extLst>
            <a:ext uri="{FF2B5EF4-FFF2-40B4-BE49-F238E27FC236}">
              <a16:creationId xmlns:a16="http://schemas.microsoft.com/office/drawing/2014/main" id="{331C8EC4-9EA7-4A28-A733-B672A470B68D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584</xdr:row>
      <xdr:rowOff>378069</xdr:rowOff>
    </xdr:from>
    <xdr:ext cx="65" cy="170239"/>
    <xdr:sp macro="" textlink="">
      <xdr:nvSpPr>
        <xdr:cNvPr id="691" name="TextBox 6">
          <a:extLst>
            <a:ext uri="{FF2B5EF4-FFF2-40B4-BE49-F238E27FC236}">
              <a16:creationId xmlns:a16="http://schemas.microsoft.com/office/drawing/2014/main" id="{97357434-E345-4A7E-9936-39B0934E3C12}"/>
            </a:ext>
          </a:extLst>
        </xdr:cNvPr>
        <xdr:cNvSpPr txBox="1"/>
      </xdr:nvSpPr>
      <xdr:spPr>
        <a:xfrm>
          <a:off x="22444417" y="1909771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692" name="TextBox 4">
          <a:extLst>
            <a:ext uri="{FF2B5EF4-FFF2-40B4-BE49-F238E27FC236}">
              <a16:creationId xmlns:a16="http://schemas.microsoft.com/office/drawing/2014/main" id="{C43D3758-80A1-4B29-BA17-1F48D9F014AF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693" name="TextBox 5">
          <a:extLst>
            <a:ext uri="{FF2B5EF4-FFF2-40B4-BE49-F238E27FC236}">
              <a16:creationId xmlns:a16="http://schemas.microsoft.com/office/drawing/2014/main" id="{0793F49F-DFBE-43F2-8BB3-68C9BE55163B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694" name="TextBox 6">
          <a:extLst>
            <a:ext uri="{FF2B5EF4-FFF2-40B4-BE49-F238E27FC236}">
              <a16:creationId xmlns:a16="http://schemas.microsoft.com/office/drawing/2014/main" id="{DBE1DD98-D849-4186-A5F2-4D7863C0DF00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695" name="TextBox 4">
          <a:extLst>
            <a:ext uri="{FF2B5EF4-FFF2-40B4-BE49-F238E27FC236}">
              <a16:creationId xmlns:a16="http://schemas.microsoft.com/office/drawing/2014/main" id="{EA515114-BCB4-4CED-B69F-D3036E6A5237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696" name="TextBox 5">
          <a:extLst>
            <a:ext uri="{FF2B5EF4-FFF2-40B4-BE49-F238E27FC236}">
              <a16:creationId xmlns:a16="http://schemas.microsoft.com/office/drawing/2014/main" id="{EDF92338-1F4B-4A79-9634-04255275F945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697" name="TextBox 6">
          <a:extLst>
            <a:ext uri="{FF2B5EF4-FFF2-40B4-BE49-F238E27FC236}">
              <a16:creationId xmlns:a16="http://schemas.microsoft.com/office/drawing/2014/main" id="{415FD35E-C492-422D-81F0-32ADF311E5DA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698" name="TextBox 4">
          <a:extLst>
            <a:ext uri="{FF2B5EF4-FFF2-40B4-BE49-F238E27FC236}">
              <a16:creationId xmlns:a16="http://schemas.microsoft.com/office/drawing/2014/main" id="{22F0728F-49D5-4E82-84C2-51F9A2054655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699" name="TextBox 5">
          <a:extLst>
            <a:ext uri="{FF2B5EF4-FFF2-40B4-BE49-F238E27FC236}">
              <a16:creationId xmlns:a16="http://schemas.microsoft.com/office/drawing/2014/main" id="{C473F9FD-7AF1-4009-A09A-0ADEFD76D4F0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00" name="TextBox 6">
          <a:extLst>
            <a:ext uri="{FF2B5EF4-FFF2-40B4-BE49-F238E27FC236}">
              <a16:creationId xmlns:a16="http://schemas.microsoft.com/office/drawing/2014/main" id="{AF799BA6-C467-439F-8BF1-8156A0BE4F60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01" name="TextBox 4">
          <a:extLst>
            <a:ext uri="{FF2B5EF4-FFF2-40B4-BE49-F238E27FC236}">
              <a16:creationId xmlns:a16="http://schemas.microsoft.com/office/drawing/2014/main" id="{40557D7B-6744-4FF0-8E0E-EB5F195678EA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02" name="TextBox 5">
          <a:extLst>
            <a:ext uri="{FF2B5EF4-FFF2-40B4-BE49-F238E27FC236}">
              <a16:creationId xmlns:a16="http://schemas.microsoft.com/office/drawing/2014/main" id="{18CA7A5F-D41D-481D-B913-F3BF6ACBB32E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03" name="TextBox 6">
          <a:extLst>
            <a:ext uri="{FF2B5EF4-FFF2-40B4-BE49-F238E27FC236}">
              <a16:creationId xmlns:a16="http://schemas.microsoft.com/office/drawing/2014/main" id="{C9BEA8EF-E1F7-429F-B92B-19003E75FC1C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04" name="TextBox 5">
          <a:extLst>
            <a:ext uri="{FF2B5EF4-FFF2-40B4-BE49-F238E27FC236}">
              <a16:creationId xmlns:a16="http://schemas.microsoft.com/office/drawing/2014/main" id="{EDD3EDBA-22C8-416C-BCB2-F2A835A7FE25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05" name="TextBox 6">
          <a:extLst>
            <a:ext uri="{FF2B5EF4-FFF2-40B4-BE49-F238E27FC236}">
              <a16:creationId xmlns:a16="http://schemas.microsoft.com/office/drawing/2014/main" id="{8294763F-DCA2-42A5-9309-2CB96712A383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06" name="TextBox 4">
          <a:extLst>
            <a:ext uri="{FF2B5EF4-FFF2-40B4-BE49-F238E27FC236}">
              <a16:creationId xmlns:a16="http://schemas.microsoft.com/office/drawing/2014/main" id="{96B9F535-95D6-4107-96D5-BD0EC54D3E3E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07" name="TextBox 5">
          <a:extLst>
            <a:ext uri="{FF2B5EF4-FFF2-40B4-BE49-F238E27FC236}">
              <a16:creationId xmlns:a16="http://schemas.microsoft.com/office/drawing/2014/main" id="{5CC10FC5-1CF2-4D4E-B7B3-2FF21D75B51B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08" name="TextBox 6">
          <a:extLst>
            <a:ext uri="{FF2B5EF4-FFF2-40B4-BE49-F238E27FC236}">
              <a16:creationId xmlns:a16="http://schemas.microsoft.com/office/drawing/2014/main" id="{7E019A1D-CA29-4062-8161-E5EB9F33A729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09" name="TextBox 4">
          <a:extLst>
            <a:ext uri="{FF2B5EF4-FFF2-40B4-BE49-F238E27FC236}">
              <a16:creationId xmlns:a16="http://schemas.microsoft.com/office/drawing/2014/main" id="{E4F10430-5D07-4D49-B450-44B69816799C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10" name="TextBox 4">
          <a:extLst>
            <a:ext uri="{FF2B5EF4-FFF2-40B4-BE49-F238E27FC236}">
              <a16:creationId xmlns:a16="http://schemas.microsoft.com/office/drawing/2014/main" id="{16A47C51-D4FC-4B5B-BB95-FB5D402F6CC2}"/>
            </a:ext>
          </a:extLst>
        </xdr:cNvPr>
        <xdr:cNvSpPr txBox="1"/>
      </xdr:nvSpPr>
      <xdr:spPr>
        <a:xfrm>
          <a:off x="22444417" y="192333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11" name="TextBox 5">
          <a:extLst>
            <a:ext uri="{FF2B5EF4-FFF2-40B4-BE49-F238E27FC236}">
              <a16:creationId xmlns:a16="http://schemas.microsoft.com/office/drawing/2014/main" id="{64E33C56-A1B8-4227-BAA2-E17275FFBCD8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12" name="TextBox 6">
          <a:extLst>
            <a:ext uri="{FF2B5EF4-FFF2-40B4-BE49-F238E27FC236}">
              <a16:creationId xmlns:a16="http://schemas.microsoft.com/office/drawing/2014/main" id="{353CA332-EE4C-41C4-86CA-005EB464D211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13" name="TextBox 5">
          <a:extLst>
            <a:ext uri="{FF2B5EF4-FFF2-40B4-BE49-F238E27FC236}">
              <a16:creationId xmlns:a16="http://schemas.microsoft.com/office/drawing/2014/main" id="{D0D26359-B98E-4259-9C7B-62A93E50A6D0}"/>
            </a:ext>
          </a:extLst>
        </xdr:cNvPr>
        <xdr:cNvSpPr txBox="1"/>
      </xdr:nvSpPr>
      <xdr:spPr>
        <a:xfrm>
          <a:off x="22444417" y="192333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14" name="TextBox 6">
          <a:extLst>
            <a:ext uri="{FF2B5EF4-FFF2-40B4-BE49-F238E27FC236}">
              <a16:creationId xmlns:a16="http://schemas.microsoft.com/office/drawing/2014/main" id="{B2C7B4AE-25DD-4644-88D2-6634D8A096A7}"/>
            </a:ext>
          </a:extLst>
        </xdr:cNvPr>
        <xdr:cNvSpPr txBox="1"/>
      </xdr:nvSpPr>
      <xdr:spPr>
        <a:xfrm>
          <a:off x="22444417" y="192333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15" name="TextBox 4">
          <a:extLst>
            <a:ext uri="{FF2B5EF4-FFF2-40B4-BE49-F238E27FC236}">
              <a16:creationId xmlns:a16="http://schemas.microsoft.com/office/drawing/2014/main" id="{4FE9D12C-12AF-4A6A-A2E7-AFC32C5CE5B1}"/>
            </a:ext>
          </a:extLst>
        </xdr:cNvPr>
        <xdr:cNvSpPr txBox="1"/>
      </xdr:nvSpPr>
      <xdr:spPr>
        <a:xfrm>
          <a:off x="22444417" y="192333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16" name="TextBox 5">
          <a:extLst>
            <a:ext uri="{FF2B5EF4-FFF2-40B4-BE49-F238E27FC236}">
              <a16:creationId xmlns:a16="http://schemas.microsoft.com/office/drawing/2014/main" id="{ED14BA49-8EEF-455A-830C-629C9F029155}"/>
            </a:ext>
          </a:extLst>
        </xdr:cNvPr>
        <xdr:cNvSpPr txBox="1"/>
      </xdr:nvSpPr>
      <xdr:spPr>
        <a:xfrm>
          <a:off x="22444417" y="192333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17" name="TextBox 6">
          <a:extLst>
            <a:ext uri="{FF2B5EF4-FFF2-40B4-BE49-F238E27FC236}">
              <a16:creationId xmlns:a16="http://schemas.microsoft.com/office/drawing/2014/main" id="{95AA5B79-F7EC-4217-9E21-A3F8EBF2219D}"/>
            </a:ext>
          </a:extLst>
        </xdr:cNvPr>
        <xdr:cNvSpPr txBox="1"/>
      </xdr:nvSpPr>
      <xdr:spPr>
        <a:xfrm>
          <a:off x="22444417" y="192333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18" name="TextBox 4">
          <a:extLst>
            <a:ext uri="{FF2B5EF4-FFF2-40B4-BE49-F238E27FC236}">
              <a16:creationId xmlns:a16="http://schemas.microsoft.com/office/drawing/2014/main" id="{E87EE81D-C45D-4BE8-8E26-9354F4D3611D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19" name="TextBox 5">
          <a:extLst>
            <a:ext uri="{FF2B5EF4-FFF2-40B4-BE49-F238E27FC236}">
              <a16:creationId xmlns:a16="http://schemas.microsoft.com/office/drawing/2014/main" id="{C1CEB12B-DA71-4628-AF2B-F01299878B21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20" name="TextBox 6">
          <a:extLst>
            <a:ext uri="{FF2B5EF4-FFF2-40B4-BE49-F238E27FC236}">
              <a16:creationId xmlns:a16="http://schemas.microsoft.com/office/drawing/2014/main" id="{28B4DF00-D739-48DF-9D5C-708CE7637593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21" name="TextBox 4">
          <a:extLst>
            <a:ext uri="{FF2B5EF4-FFF2-40B4-BE49-F238E27FC236}">
              <a16:creationId xmlns:a16="http://schemas.microsoft.com/office/drawing/2014/main" id="{CBC2D4F7-E981-4968-B5D4-100CE6792359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22" name="TextBox 5">
          <a:extLst>
            <a:ext uri="{FF2B5EF4-FFF2-40B4-BE49-F238E27FC236}">
              <a16:creationId xmlns:a16="http://schemas.microsoft.com/office/drawing/2014/main" id="{9FE93982-0A05-48AF-B28B-6B66FC660352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23" name="TextBox 6">
          <a:extLst>
            <a:ext uri="{FF2B5EF4-FFF2-40B4-BE49-F238E27FC236}">
              <a16:creationId xmlns:a16="http://schemas.microsoft.com/office/drawing/2014/main" id="{D4F95D8A-4D63-459E-A74B-AD8FB67F8C22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24" name="TextBox 5">
          <a:extLst>
            <a:ext uri="{FF2B5EF4-FFF2-40B4-BE49-F238E27FC236}">
              <a16:creationId xmlns:a16="http://schemas.microsoft.com/office/drawing/2014/main" id="{EFF127BD-2C0D-4D2F-9A74-D77D6A063165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586</xdr:row>
      <xdr:rowOff>378069</xdr:rowOff>
    </xdr:from>
    <xdr:ext cx="65" cy="170239"/>
    <xdr:sp macro="" textlink="">
      <xdr:nvSpPr>
        <xdr:cNvPr id="725" name="TextBox 6">
          <a:extLst>
            <a:ext uri="{FF2B5EF4-FFF2-40B4-BE49-F238E27FC236}">
              <a16:creationId xmlns:a16="http://schemas.microsoft.com/office/drawing/2014/main" id="{DC4CCE9C-AF73-4FEC-8237-C9D050177443}"/>
            </a:ext>
          </a:extLst>
        </xdr:cNvPr>
        <xdr:cNvSpPr txBox="1"/>
      </xdr:nvSpPr>
      <xdr:spPr>
        <a:xfrm>
          <a:off x="22444417" y="19162482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26" name="TextBox 4">
          <a:extLst>
            <a:ext uri="{FF2B5EF4-FFF2-40B4-BE49-F238E27FC236}">
              <a16:creationId xmlns:a16="http://schemas.microsoft.com/office/drawing/2014/main" id="{AA31C267-6CC1-4CF2-BAD0-9F457BF186FF}"/>
            </a:ext>
          </a:extLst>
        </xdr:cNvPr>
        <xdr:cNvSpPr txBox="1"/>
      </xdr:nvSpPr>
      <xdr:spPr>
        <a:xfrm>
          <a:off x="22444417" y="192333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27" name="TextBox 5">
          <a:extLst>
            <a:ext uri="{FF2B5EF4-FFF2-40B4-BE49-F238E27FC236}">
              <a16:creationId xmlns:a16="http://schemas.microsoft.com/office/drawing/2014/main" id="{A7C73639-2EB8-4299-8967-945D82955D5C}"/>
            </a:ext>
          </a:extLst>
        </xdr:cNvPr>
        <xdr:cNvSpPr txBox="1"/>
      </xdr:nvSpPr>
      <xdr:spPr>
        <a:xfrm>
          <a:off x="22444417" y="192333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28" name="TextBox 6">
          <a:extLst>
            <a:ext uri="{FF2B5EF4-FFF2-40B4-BE49-F238E27FC236}">
              <a16:creationId xmlns:a16="http://schemas.microsoft.com/office/drawing/2014/main" id="{75C78A02-F0F8-459E-9989-6CD5450C35E1}"/>
            </a:ext>
          </a:extLst>
        </xdr:cNvPr>
        <xdr:cNvSpPr txBox="1"/>
      </xdr:nvSpPr>
      <xdr:spPr>
        <a:xfrm>
          <a:off x="22444417" y="192333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29" name="TextBox 4">
          <a:extLst>
            <a:ext uri="{FF2B5EF4-FFF2-40B4-BE49-F238E27FC236}">
              <a16:creationId xmlns:a16="http://schemas.microsoft.com/office/drawing/2014/main" id="{32498322-C515-4F2E-BAF1-39A10C6804AE}"/>
            </a:ext>
          </a:extLst>
        </xdr:cNvPr>
        <xdr:cNvSpPr txBox="1"/>
      </xdr:nvSpPr>
      <xdr:spPr>
        <a:xfrm>
          <a:off x="22444417" y="192333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30" name="TextBox 5">
          <a:extLst>
            <a:ext uri="{FF2B5EF4-FFF2-40B4-BE49-F238E27FC236}">
              <a16:creationId xmlns:a16="http://schemas.microsoft.com/office/drawing/2014/main" id="{DB945E6D-BCB0-438A-AB8C-A7791CB553EE}"/>
            </a:ext>
          </a:extLst>
        </xdr:cNvPr>
        <xdr:cNvSpPr txBox="1"/>
      </xdr:nvSpPr>
      <xdr:spPr>
        <a:xfrm>
          <a:off x="22444417" y="192333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31" name="TextBox 6">
          <a:extLst>
            <a:ext uri="{FF2B5EF4-FFF2-40B4-BE49-F238E27FC236}">
              <a16:creationId xmlns:a16="http://schemas.microsoft.com/office/drawing/2014/main" id="{ADDD54CC-84E0-4B4F-8612-13E37809425B}"/>
            </a:ext>
          </a:extLst>
        </xdr:cNvPr>
        <xdr:cNvSpPr txBox="1"/>
      </xdr:nvSpPr>
      <xdr:spPr>
        <a:xfrm>
          <a:off x="22444417" y="192333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32" name="TextBox 4">
          <a:extLst>
            <a:ext uri="{FF2B5EF4-FFF2-40B4-BE49-F238E27FC236}">
              <a16:creationId xmlns:a16="http://schemas.microsoft.com/office/drawing/2014/main" id="{F75CA7B9-0D18-415A-93EC-BD2BB5B2CC2F}"/>
            </a:ext>
          </a:extLst>
        </xdr:cNvPr>
        <xdr:cNvSpPr txBox="1"/>
      </xdr:nvSpPr>
      <xdr:spPr>
        <a:xfrm>
          <a:off x="22444417" y="192333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33" name="TextBox 5">
          <a:extLst>
            <a:ext uri="{FF2B5EF4-FFF2-40B4-BE49-F238E27FC236}">
              <a16:creationId xmlns:a16="http://schemas.microsoft.com/office/drawing/2014/main" id="{5E8CA103-E85E-4406-911C-799FCD9FFBD9}"/>
            </a:ext>
          </a:extLst>
        </xdr:cNvPr>
        <xdr:cNvSpPr txBox="1"/>
      </xdr:nvSpPr>
      <xdr:spPr>
        <a:xfrm>
          <a:off x="22444417" y="192333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34" name="TextBox 6">
          <a:extLst>
            <a:ext uri="{FF2B5EF4-FFF2-40B4-BE49-F238E27FC236}">
              <a16:creationId xmlns:a16="http://schemas.microsoft.com/office/drawing/2014/main" id="{ECBE1C78-FD50-407B-BFEE-3DD948D810F9}"/>
            </a:ext>
          </a:extLst>
        </xdr:cNvPr>
        <xdr:cNvSpPr txBox="1"/>
      </xdr:nvSpPr>
      <xdr:spPr>
        <a:xfrm>
          <a:off x="22444417" y="192333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35" name="TextBox 4">
          <a:extLst>
            <a:ext uri="{FF2B5EF4-FFF2-40B4-BE49-F238E27FC236}">
              <a16:creationId xmlns:a16="http://schemas.microsoft.com/office/drawing/2014/main" id="{BF947F6E-CC4A-435B-8CFA-D1119A6AA6D3}"/>
            </a:ext>
          </a:extLst>
        </xdr:cNvPr>
        <xdr:cNvSpPr txBox="1"/>
      </xdr:nvSpPr>
      <xdr:spPr>
        <a:xfrm>
          <a:off x="22444417" y="192333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36" name="TextBox 5">
          <a:extLst>
            <a:ext uri="{FF2B5EF4-FFF2-40B4-BE49-F238E27FC236}">
              <a16:creationId xmlns:a16="http://schemas.microsoft.com/office/drawing/2014/main" id="{655AC6A3-BBA8-43A2-87BB-CF8F4EF68DC3}"/>
            </a:ext>
          </a:extLst>
        </xdr:cNvPr>
        <xdr:cNvSpPr txBox="1"/>
      </xdr:nvSpPr>
      <xdr:spPr>
        <a:xfrm>
          <a:off x="22444417" y="192333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37" name="TextBox 6">
          <a:extLst>
            <a:ext uri="{FF2B5EF4-FFF2-40B4-BE49-F238E27FC236}">
              <a16:creationId xmlns:a16="http://schemas.microsoft.com/office/drawing/2014/main" id="{909445B6-8A6C-490E-9A68-FF13A1DE5604}"/>
            </a:ext>
          </a:extLst>
        </xdr:cNvPr>
        <xdr:cNvSpPr txBox="1"/>
      </xdr:nvSpPr>
      <xdr:spPr>
        <a:xfrm>
          <a:off x="22444417" y="192333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38" name="TextBox 5">
          <a:extLst>
            <a:ext uri="{FF2B5EF4-FFF2-40B4-BE49-F238E27FC236}">
              <a16:creationId xmlns:a16="http://schemas.microsoft.com/office/drawing/2014/main" id="{4D8D5D1F-4D65-4974-A128-3785480189A8}"/>
            </a:ext>
          </a:extLst>
        </xdr:cNvPr>
        <xdr:cNvSpPr txBox="1"/>
      </xdr:nvSpPr>
      <xdr:spPr>
        <a:xfrm>
          <a:off x="22444417" y="192333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588</xdr:row>
      <xdr:rowOff>378069</xdr:rowOff>
    </xdr:from>
    <xdr:ext cx="65" cy="170239"/>
    <xdr:sp macro="" textlink="">
      <xdr:nvSpPr>
        <xdr:cNvPr id="739" name="TextBox 6">
          <a:extLst>
            <a:ext uri="{FF2B5EF4-FFF2-40B4-BE49-F238E27FC236}">
              <a16:creationId xmlns:a16="http://schemas.microsoft.com/office/drawing/2014/main" id="{466793F6-C80D-435D-ACB1-800E0C00A17E}"/>
            </a:ext>
          </a:extLst>
        </xdr:cNvPr>
        <xdr:cNvSpPr txBox="1"/>
      </xdr:nvSpPr>
      <xdr:spPr>
        <a:xfrm>
          <a:off x="22444417" y="1923334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590</xdr:row>
      <xdr:rowOff>378069</xdr:rowOff>
    </xdr:from>
    <xdr:ext cx="65" cy="170239"/>
    <xdr:sp macro="" textlink="">
      <xdr:nvSpPr>
        <xdr:cNvPr id="740" name="TextBox 4">
          <a:extLst>
            <a:ext uri="{FF2B5EF4-FFF2-40B4-BE49-F238E27FC236}">
              <a16:creationId xmlns:a16="http://schemas.microsoft.com/office/drawing/2014/main" id="{F3D49799-0811-4CAB-9D44-7AECFEB9951F}"/>
            </a:ext>
          </a:extLst>
        </xdr:cNvPr>
        <xdr:cNvSpPr txBox="1"/>
      </xdr:nvSpPr>
      <xdr:spPr>
        <a:xfrm>
          <a:off x="22444417" y="19290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590</xdr:row>
      <xdr:rowOff>378069</xdr:rowOff>
    </xdr:from>
    <xdr:ext cx="65" cy="170239"/>
    <xdr:sp macro="" textlink="">
      <xdr:nvSpPr>
        <xdr:cNvPr id="741" name="TextBox 5">
          <a:extLst>
            <a:ext uri="{FF2B5EF4-FFF2-40B4-BE49-F238E27FC236}">
              <a16:creationId xmlns:a16="http://schemas.microsoft.com/office/drawing/2014/main" id="{93FD44EF-D04B-4D5B-9A4B-E6AD3D257B7F}"/>
            </a:ext>
          </a:extLst>
        </xdr:cNvPr>
        <xdr:cNvSpPr txBox="1"/>
      </xdr:nvSpPr>
      <xdr:spPr>
        <a:xfrm>
          <a:off x="22444417" y="19290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590</xdr:row>
      <xdr:rowOff>378069</xdr:rowOff>
    </xdr:from>
    <xdr:ext cx="65" cy="170239"/>
    <xdr:sp macro="" textlink="">
      <xdr:nvSpPr>
        <xdr:cNvPr id="742" name="TextBox 6">
          <a:extLst>
            <a:ext uri="{FF2B5EF4-FFF2-40B4-BE49-F238E27FC236}">
              <a16:creationId xmlns:a16="http://schemas.microsoft.com/office/drawing/2014/main" id="{A4E41B92-F1FB-489D-AF2D-B6773F8952DD}"/>
            </a:ext>
          </a:extLst>
        </xdr:cNvPr>
        <xdr:cNvSpPr txBox="1"/>
      </xdr:nvSpPr>
      <xdr:spPr>
        <a:xfrm>
          <a:off x="22444417" y="19290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590</xdr:row>
      <xdr:rowOff>378069</xdr:rowOff>
    </xdr:from>
    <xdr:ext cx="65" cy="170239"/>
    <xdr:sp macro="" textlink="">
      <xdr:nvSpPr>
        <xdr:cNvPr id="743" name="TextBox 4">
          <a:extLst>
            <a:ext uri="{FF2B5EF4-FFF2-40B4-BE49-F238E27FC236}">
              <a16:creationId xmlns:a16="http://schemas.microsoft.com/office/drawing/2014/main" id="{8B710B47-8E24-49DC-A859-01D9907FE348}"/>
            </a:ext>
          </a:extLst>
        </xdr:cNvPr>
        <xdr:cNvSpPr txBox="1"/>
      </xdr:nvSpPr>
      <xdr:spPr>
        <a:xfrm>
          <a:off x="22444417" y="19290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44" name="TextBox 4">
          <a:extLst>
            <a:ext uri="{FF2B5EF4-FFF2-40B4-BE49-F238E27FC236}">
              <a16:creationId xmlns:a16="http://schemas.microsoft.com/office/drawing/2014/main" id="{DA5931F8-4A71-4C86-A4A3-EDCA2D206667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590</xdr:row>
      <xdr:rowOff>378069</xdr:rowOff>
    </xdr:from>
    <xdr:ext cx="65" cy="170239"/>
    <xdr:sp macro="" textlink="">
      <xdr:nvSpPr>
        <xdr:cNvPr id="745" name="TextBox 5">
          <a:extLst>
            <a:ext uri="{FF2B5EF4-FFF2-40B4-BE49-F238E27FC236}">
              <a16:creationId xmlns:a16="http://schemas.microsoft.com/office/drawing/2014/main" id="{3E10032E-796F-4396-B16B-34665AA4BAC2}"/>
            </a:ext>
          </a:extLst>
        </xdr:cNvPr>
        <xdr:cNvSpPr txBox="1"/>
      </xdr:nvSpPr>
      <xdr:spPr>
        <a:xfrm>
          <a:off x="22444417" y="19290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590</xdr:row>
      <xdr:rowOff>378069</xdr:rowOff>
    </xdr:from>
    <xdr:ext cx="65" cy="170239"/>
    <xdr:sp macro="" textlink="">
      <xdr:nvSpPr>
        <xdr:cNvPr id="746" name="TextBox 6">
          <a:extLst>
            <a:ext uri="{FF2B5EF4-FFF2-40B4-BE49-F238E27FC236}">
              <a16:creationId xmlns:a16="http://schemas.microsoft.com/office/drawing/2014/main" id="{F1295A05-6CC5-41BE-8AF6-2E838516C59C}"/>
            </a:ext>
          </a:extLst>
        </xdr:cNvPr>
        <xdr:cNvSpPr txBox="1"/>
      </xdr:nvSpPr>
      <xdr:spPr>
        <a:xfrm>
          <a:off x="22444417" y="19290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47" name="TextBox 5">
          <a:extLst>
            <a:ext uri="{FF2B5EF4-FFF2-40B4-BE49-F238E27FC236}">
              <a16:creationId xmlns:a16="http://schemas.microsoft.com/office/drawing/2014/main" id="{4E7B2623-78E7-4577-BAEB-544C1B5164D7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48" name="TextBox 6">
          <a:extLst>
            <a:ext uri="{FF2B5EF4-FFF2-40B4-BE49-F238E27FC236}">
              <a16:creationId xmlns:a16="http://schemas.microsoft.com/office/drawing/2014/main" id="{8E09495E-3D4A-4009-8345-935622D2AD08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49" name="TextBox 4">
          <a:extLst>
            <a:ext uri="{FF2B5EF4-FFF2-40B4-BE49-F238E27FC236}">
              <a16:creationId xmlns:a16="http://schemas.microsoft.com/office/drawing/2014/main" id="{996BB972-3BDA-4258-93EF-4D3743F6D850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50" name="TextBox 5">
          <a:extLst>
            <a:ext uri="{FF2B5EF4-FFF2-40B4-BE49-F238E27FC236}">
              <a16:creationId xmlns:a16="http://schemas.microsoft.com/office/drawing/2014/main" id="{7175D178-D921-4241-AFE7-AE8C955C1EFC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51" name="TextBox 6">
          <a:extLst>
            <a:ext uri="{FF2B5EF4-FFF2-40B4-BE49-F238E27FC236}">
              <a16:creationId xmlns:a16="http://schemas.microsoft.com/office/drawing/2014/main" id="{DBF1B8C8-F454-4C08-8970-45A873A036BD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590</xdr:row>
      <xdr:rowOff>378069</xdr:rowOff>
    </xdr:from>
    <xdr:ext cx="65" cy="170239"/>
    <xdr:sp macro="" textlink="">
      <xdr:nvSpPr>
        <xdr:cNvPr id="752" name="TextBox 4">
          <a:extLst>
            <a:ext uri="{FF2B5EF4-FFF2-40B4-BE49-F238E27FC236}">
              <a16:creationId xmlns:a16="http://schemas.microsoft.com/office/drawing/2014/main" id="{C8218B17-8F30-4418-8F61-66E0C0B6ABF6}"/>
            </a:ext>
          </a:extLst>
        </xdr:cNvPr>
        <xdr:cNvSpPr txBox="1"/>
      </xdr:nvSpPr>
      <xdr:spPr>
        <a:xfrm>
          <a:off x="22444417" y="19290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590</xdr:row>
      <xdr:rowOff>378069</xdr:rowOff>
    </xdr:from>
    <xdr:ext cx="65" cy="170239"/>
    <xdr:sp macro="" textlink="">
      <xdr:nvSpPr>
        <xdr:cNvPr id="753" name="TextBox 5">
          <a:extLst>
            <a:ext uri="{FF2B5EF4-FFF2-40B4-BE49-F238E27FC236}">
              <a16:creationId xmlns:a16="http://schemas.microsoft.com/office/drawing/2014/main" id="{C077B526-1210-4C76-AF7D-B06D1D69DB7E}"/>
            </a:ext>
          </a:extLst>
        </xdr:cNvPr>
        <xdr:cNvSpPr txBox="1"/>
      </xdr:nvSpPr>
      <xdr:spPr>
        <a:xfrm>
          <a:off x="22444417" y="19290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590</xdr:row>
      <xdr:rowOff>378069</xdr:rowOff>
    </xdr:from>
    <xdr:ext cx="65" cy="170239"/>
    <xdr:sp macro="" textlink="">
      <xdr:nvSpPr>
        <xdr:cNvPr id="754" name="TextBox 6">
          <a:extLst>
            <a:ext uri="{FF2B5EF4-FFF2-40B4-BE49-F238E27FC236}">
              <a16:creationId xmlns:a16="http://schemas.microsoft.com/office/drawing/2014/main" id="{D1DD9834-9586-4BE4-A7BA-0CE65E6678F2}"/>
            </a:ext>
          </a:extLst>
        </xdr:cNvPr>
        <xdr:cNvSpPr txBox="1"/>
      </xdr:nvSpPr>
      <xdr:spPr>
        <a:xfrm>
          <a:off x="22444417" y="19290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590</xdr:row>
      <xdr:rowOff>378069</xdr:rowOff>
    </xdr:from>
    <xdr:ext cx="65" cy="170239"/>
    <xdr:sp macro="" textlink="">
      <xdr:nvSpPr>
        <xdr:cNvPr id="755" name="TextBox 4">
          <a:extLst>
            <a:ext uri="{FF2B5EF4-FFF2-40B4-BE49-F238E27FC236}">
              <a16:creationId xmlns:a16="http://schemas.microsoft.com/office/drawing/2014/main" id="{673E2803-81E9-4BE5-AEC8-D5A82D9874F5}"/>
            </a:ext>
          </a:extLst>
        </xdr:cNvPr>
        <xdr:cNvSpPr txBox="1"/>
      </xdr:nvSpPr>
      <xdr:spPr>
        <a:xfrm>
          <a:off x="22444417" y="19290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590</xdr:row>
      <xdr:rowOff>378069</xdr:rowOff>
    </xdr:from>
    <xdr:ext cx="65" cy="170239"/>
    <xdr:sp macro="" textlink="">
      <xdr:nvSpPr>
        <xdr:cNvPr id="756" name="TextBox 5">
          <a:extLst>
            <a:ext uri="{FF2B5EF4-FFF2-40B4-BE49-F238E27FC236}">
              <a16:creationId xmlns:a16="http://schemas.microsoft.com/office/drawing/2014/main" id="{CC89458B-D903-4203-9AC2-505A58CD891B}"/>
            </a:ext>
          </a:extLst>
        </xdr:cNvPr>
        <xdr:cNvSpPr txBox="1"/>
      </xdr:nvSpPr>
      <xdr:spPr>
        <a:xfrm>
          <a:off x="22444417" y="19290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590</xdr:row>
      <xdr:rowOff>378069</xdr:rowOff>
    </xdr:from>
    <xdr:ext cx="65" cy="170239"/>
    <xdr:sp macro="" textlink="">
      <xdr:nvSpPr>
        <xdr:cNvPr id="757" name="TextBox 6">
          <a:extLst>
            <a:ext uri="{FF2B5EF4-FFF2-40B4-BE49-F238E27FC236}">
              <a16:creationId xmlns:a16="http://schemas.microsoft.com/office/drawing/2014/main" id="{6759F8B2-288B-42E6-B497-C12D198771FB}"/>
            </a:ext>
          </a:extLst>
        </xdr:cNvPr>
        <xdr:cNvSpPr txBox="1"/>
      </xdr:nvSpPr>
      <xdr:spPr>
        <a:xfrm>
          <a:off x="22444417" y="19290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590</xdr:row>
      <xdr:rowOff>378069</xdr:rowOff>
    </xdr:from>
    <xdr:ext cx="65" cy="170239"/>
    <xdr:sp macro="" textlink="">
      <xdr:nvSpPr>
        <xdr:cNvPr id="758" name="TextBox 5">
          <a:extLst>
            <a:ext uri="{FF2B5EF4-FFF2-40B4-BE49-F238E27FC236}">
              <a16:creationId xmlns:a16="http://schemas.microsoft.com/office/drawing/2014/main" id="{4B37D568-40B9-49B0-929F-75A0675131AC}"/>
            </a:ext>
          </a:extLst>
        </xdr:cNvPr>
        <xdr:cNvSpPr txBox="1"/>
      </xdr:nvSpPr>
      <xdr:spPr>
        <a:xfrm>
          <a:off x="22444417" y="19290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590</xdr:row>
      <xdr:rowOff>378069</xdr:rowOff>
    </xdr:from>
    <xdr:ext cx="65" cy="170239"/>
    <xdr:sp macro="" textlink="">
      <xdr:nvSpPr>
        <xdr:cNvPr id="759" name="TextBox 6">
          <a:extLst>
            <a:ext uri="{FF2B5EF4-FFF2-40B4-BE49-F238E27FC236}">
              <a16:creationId xmlns:a16="http://schemas.microsoft.com/office/drawing/2014/main" id="{8ADBA87F-6AD7-47F3-AEE9-53FC9B42867C}"/>
            </a:ext>
          </a:extLst>
        </xdr:cNvPr>
        <xdr:cNvSpPr txBox="1"/>
      </xdr:nvSpPr>
      <xdr:spPr>
        <a:xfrm>
          <a:off x="22444417" y="1929049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60" name="TextBox 4">
          <a:extLst>
            <a:ext uri="{FF2B5EF4-FFF2-40B4-BE49-F238E27FC236}">
              <a16:creationId xmlns:a16="http://schemas.microsoft.com/office/drawing/2014/main" id="{BFAFBDAA-E6C7-41EC-ADB9-6318B1869C7B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61" name="TextBox 5">
          <a:extLst>
            <a:ext uri="{FF2B5EF4-FFF2-40B4-BE49-F238E27FC236}">
              <a16:creationId xmlns:a16="http://schemas.microsoft.com/office/drawing/2014/main" id="{34D87DF3-395E-4E5C-80D8-1994202F3935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62" name="TextBox 6">
          <a:extLst>
            <a:ext uri="{FF2B5EF4-FFF2-40B4-BE49-F238E27FC236}">
              <a16:creationId xmlns:a16="http://schemas.microsoft.com/office/drawing/2014/main" id="{12FBAB7D-64FF-432E-898B-5EB6AE9DA408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63" name="TextBox 4">
          <a:extLst>
            <a:ext uri="{FF2B5EF4-FFF2-40B4-BE49-F238E27FC236}">
              <a16:creationId xmlns:a16="http://schemas.microsoft.com/office/drawing/2014/main" id="{63C24322-288A-4252-815C-2F59AD1756A5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64" name="TextBox 5">
          <a:extLst>
            <a:ext uri="{FF2B5EF4-FFF2-40B4-BE49-F238E27FC236}">
              <a16:creationId xmlns:a16="http://schemas.microsoft.com/office/drawing/2014/main" id="{30C2031D-1386-42F1-890D-DF654A6CEC7F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65" name="TextBox 6">
          <a:extLst>
            <a:ext uri="{FF2B5EF4-FFF2-40B4-BE49-F238E27FC236}">
              <a16:creationId xmlns:a16="http://schemas.microsoft.com/office/drawing/2014/main" id="{49847291-76DE-44B7-90D8-17524148398C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66" name="TextBox 4">
          <a:extLst>
            <a:ext uri="{FF2B5EF4-FFF2-40B4-BE49-F238E27FC236}">
              <a16:creationId xmlns:a16="http://schemas.microsoft.com/office/drawing/2014/main" id="{337E704F-4967-480F-B368-BC28FBD29D38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67" name="TextBox 5">
          <a:extLst>
            <a:ext uri="{FF2B5EF4-FFF2-40B4-BE49-F238E27FC236}">
              <a16:creationId xmlns:a16="http://schemas.microsoft.com/office/drawing/2014/main" id="{16EAC5C2-0348-4376-A9EA-A498E2D54EF7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68" name="TextBox 6">
          <a:extLst>
            <a:ext uri="{FF2B5EF4-FFF2-40B4-BE49-F238E27FC236}">
              <a16:creationId xmlns:a16="http://schemas.microsoft.com/office/drawing/2014/main" id="{E57D1947-2C79-4CCE-8404-7358D6389140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69" name="TextBox 4">
          <a:extLst>
            <a:ext uri="{FF2B5EF4-FFF2-40B4-BE49-F238E27FC236}">
              <a16:creationId xmlns:a16="http://schemas.microsoft.com/office/drawing/2014/main" id="{626BE9AB-5C80-4775-92D0-0FD3CA834FD4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70" name="TextBox 5">
          <a:extLst>
            <a:ext uri="{FF2B5EF4-FFF2-40B4-BE49-F238E27FC236}">
              <a16:creationId xmlns:a16="http://schemas.microsoft.com/office/drawing/2014/main" id="{57075031-552F-4EDC-9DFB-56D78FEF206A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71" name="TextBox 6">
          <a:extLst>
            <a:ext uri="{FF2B5EF4-FFF2-40B4-BE49-F238E27FC236}">
              <a16:creationId xmlns:a16="http://schemas.microsoft.com/office/drawing/2014/main" id="{13A5AA52-0626-4257-A314-FB67C9D9FB95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72" name="TextBox 5">
          <a:extLst>
            <a:ext uri="{FF2B5EF4-FFF2-40B4-BE49-F238E27FC236}">
              <a16:creationId xmlns:a16="http://schemas.microsoft.com/office/drawing/2014/main" id="{D1CA8328-E521-469C-8420-22364F1E47A6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73" name="TextBox 6">
          <a:extLst>
            <a:ext uri="{FF2B5EF4-FFF2-40B4-BE49-F238E27FC236}">
              <a16:creationId xmlns:a16="http://schemas.microsoft.com/office/drawing/2014/main" id="{A385E7FC-69BA-40D5-8D22-2B5AC94791BB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74" name="TextBox 4">
          <a:extLst>
            <a:ext uri="{FF2B5EF4-FFF2-40B4-BE49-F238E27FC236}">
              <a16:creationId xmlns:a16="http://schemas.microsoft.com/office/drawing/2014/main" id="{F215F708-0D97-4D05-B4AE-8C64AAE74868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75" name="TextBox 5">
          <a:extLst>
            <a:ext uri="{FF2B5EF4-FFF2-40B4-BE49-F238E27FC236}">
              <a16:creationId xmlns:a16="http://schemas.microsoft.com/office/drawing/2014/main" id="{4D99FACF-D027-4FA3-8ABD-CF1AD2452277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76" name="TextBox 6">
          <a:extLst>
            <a:ext uri="{FF2B5EF4-FFF2-40B4-BE49-F238E27FC236}">
              <a16:creationId xmlns:a16="http://schemas.microsoft.com/office/drawing/2014/main" id="{BFC123D1-E703-43DB-8BE4-6CFF33EB4BD9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77" name="TextBox 4">
          <a:extLst>
            <a:ext uri="{FF2B5EF4-FFF2-40B4-BE49-F238E27FC236}">
              <a16:creationId xmlns:a16="http://schemas.microsoft.com/office/drawing/2014/main" id="{EDAE6D3A-3111-413E-8F5D-E3D7A0895D91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778" name="TextBox 4">
          <a:extLst>
            <a:ext uri="{FF2B5EF4-FFF2-40B4-BE49-F238E27FC236}">
              <a16:creationId xmlns:a16="http://schemas.microsoft.com/office/drawing/2014/main" id="{4864E0A5-4DA1-4B95-ACF6-6694348A0764}"/>
            </a:ext>
          </a:extLst>
        </xdr:cNvPr>
        <xdr:cNvSpPr txBox="1"/>
      </xdr:nvSpPr>
      <xdr:spPr>
        <a:xfrm>
          <a:off x="22444417" y="1939717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79" name="TextBox 5">
          <a:extLst>
            <a:ext uri="{FF2B5EF4-FFF2-40B4-BE49-F238E27FC236}">
              <a16:creationId xmlns:a16="http://schemas.microsoft.com/office/drawing/2014/main" id="{E81AABF3-BCE4-48E6-9753-C43F41F99457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80" name="TextBox 6">
          <a:extLst>
            <a:ext uri="{FF2B5EF4-FFF2-40B4-BE49-F238E27FC236}">
              <a16:creationId xmlns:a16="http://schemas.microsoft.com/office/drawing/2014/main" id="{C15B7A0A-F5B2-4E07-976B-EBBE00282856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781" name="TextBox 5">
          <a:extLst>
            <a:ext uri="{FF2B5EF4-FFF2-40B4-BE49-F238E27FC236}">
              <a16:creationId xmlns:a16="http://schemas.microsoft.com/office/drawing/2014/main" id="{AB92772A-42B3-433C-9449-B2F0B874BED7}"/>
            </a:ext>
          </a:extLst>
        </xdr:cNvPr>
        <xdr:cNvSpPr txBox="1"/>
      </xdr:nvSpPr>
      <xdr:spPr>
        <a:xfrm>
          <a:off x="22444417" y="1939717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782" name="TextBox 6">
          <a:extLst>
            <a:ext uri="{FF2B5EF4-FFF2-40B4-BE49-F238E27FC236}">
              <a16:creationId xmlns:a16="http://schemas.microsoft.com/office/drawing/2014/main" id="{6F5B0952-6760-4096-ADE8-A740F3D9D073}"/>
            </a:ext>
          </a:extLst>
        </xdr:cNvPr>
        <xdr:cNvSpPr txBox="1"/>
      </xdr:nvSpPr>
      <xdr:spPr>
        <a:xfrm>
          <a:off x="22444417" y="1939717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783" name="TextBox 4">
          <a:extLst>
            <a:ext uri="{FF2B5EF4-FFF2-40B4-BE49-F238E27FC236}">
              <a16:creationId xmlns:a16="http://schemas.microsoft.com/office/drawing/2014/main" id="{46C4F769-7533-4772-975B-A2FD035F66F2}"/>
            </a:ext>
          </a:extLst>
        </xdr:cNvPr>
        <xdr:cNvSpPr txBox="1"/>
      </xdr:nvSpPr>
      <xdr:spPr>
        <a:xfrm>
          <a:off x="22444417" y="1939717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784" name="TextBox 5">
          <a:extLst>
            <a:ext uri="{FF2B5EF4-FFF2-40B4-BE49-F238E27FC236}">
              <a16:creationId xmlns:a16="http://schemas.microsoft.com/office/drawing/2014/main" id="{E81034C6-1B50-476D-970C-BFC2A76312D9}"/>
            </a:ext>
          </a:extLst>
        </xdr:cNvPr>
        <xdr:cNvSpPr txBox="1"/>
      </xdr:nvSpPr>
      <xdr:spPr>
        <a:xfrm>
          <a:off x="22444417" y="1939717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785" name="TextBox 6">
          <a:extLst>
            <a:ext uri="{FF2B5EF4-FFF2-40B4-BE49-F238E27FC236}">
              <a16:creationId xmlns:a16="http://schemas.microsoft.com/office/drawing/2014/main" id="{48FBEEA5-F0E7-4F89-B374-7668321E8EA6}"/>
            </a:ext>
          </a:extLst>
        </xdr:cNvPr>
        <xdr:cNvSpPr txBox="1"/>
      </xdr:nvSpPr>
      <xdr:spPr>
        <a:xfrm>
          <a:off x="22444417" y="1939717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86" name="TextBox 4">
          <a:extLst>
            <a:ext uri="{FF2B5EF4-FFF2-40B4-BE49-F238E27FC236}">
              <a16:creationId xmlns:a16="http://schemas.microsoft.com/office/drawing/2014/main" id="{FC131218-61E4-49D9-AC2D-6846A68A9A6B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87" name="TextBox 5">
          <a:extLst>
            <a:ext uri="{FF2B5EF4-FFF2-40B4-BE49-F238E27FC236}">
              <a16:creationId xmlns:a16="http://schemas.microsoft.com/office/drawing/2014/main" id="{B4131032-7BFA-433F-B431-AF61CCA42233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88" name="TextBox 6">
          <a:extLst>
            <a:ext uri="{FF2B5EF4-FFF2-40B4-BE49-F238E27FC236}">
              <a16:creationId xmlns:a16="http://schemas.microsoft.com/office/drawing/2014/main" id="{242223EF-48CC-4CE1-A730-02469EA9ADB1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89" name="TextBox 4">
          <a:extLst>
            <a:ext uri="{FF2B5EF4-FFF2-40B4-BE49-F238E27FC236}">
              <a16:creationId xmlns:a16="http://schemas.microsoft.com/office/drawing/2014/main" id="{FFD07189-5EE9-4644-ABAD-070712233FA2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90" name="TextBox 5">
          <a:extLst>
            <a:ext uri="{FF2B5EF4-FFF2-40B4-BE49-F238E27FC236}">
              <a16:creationId xmlns:a16="http://schemas.microsoft.com/office/drawing/2014/main" id="{AB540231-B3E4-41C3-8F10-02E764E7A809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91" name="TextBox 6">
          <a:extLst>
            <a:ext uri="{FF2B5EF4-FFF2-40B4-BE49-F238E27FC236}">
              <a16:creationId xmlns:a16="http://schemas.microsoft.com/office/drawing/2014/main" id="{46D8CDC4-1523-4F0F-984E-5999A57D8344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92" name="TextBox 5">
          <a:extLst>
            <a:ext uri="{FF2B5EF4-FFF2-40B4-BE49-F238E27FC236}">
              <a16:creationId xmlns:a16="http://schemas.microsoft.com/office/drawing/2014/main" id="{50F61476-33AC-4AD5-BDE9-FBB1ECD2DA66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592</xdr:row>
      <xdr:rowOff>378069</xdr:rowOff>
    </xdr:from>
    <xdr:ext cx="65" cy="170239"/>
    <xdr:sp macro="" textlink="">
      <xdr:nvSpPr>
        <xdr:cNvPr id="793" name="TextBox 6">
          <a:extLst>
            <a:ext uri="{FF2B5EF4-FFF2-40B4-BE49-F238E27FC236}">
              <a16:creationId xmlns:a16="http://schemas.microsoft.com/office/drawing/2014/main" id="{D215D550-17A3-42F8-A064-F6B86C867050}"/>
            </a:ext>
          </a:extLst>
        </xdr:cNvPr>
        <xdr:cNvSpPr txBox="1"/>
      </xdr:nvSpPr>
      <xdr:spPr>
        <a:xfrm>
          <a:off x="22444417" y="1933621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794" name="TextBox 4">
          <a:extLst>
            <a:ext uri="{FF2B5EF4-FFF2-40B4-BE49-F238E27FC236}">
              <a16:creationId xmlns:a16="http://schemas.microsoft.com/office/drawing/2014/main" id="{78A2071B-E9C3-42D4-BEFC-7B18560735F4}"/>
            </a:ext>
          </a:extLst>
        </xdr:cNvPr>
        <xdr:cNvSpPr txBox="1"/>
      </xdr:nvSpPr>
      <xdr:spPr>
        <a:xfrm>
          <a:off x="22444417" y="1939717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795" name="TextBox 5">
          <a:extLst>
            <a:ext uri="{FF2B5EF4-FFF2-40B4-BE49-F238E27FC236}">
              <a16:creationId xmlns:a16="http://schemas.microsoft.com/office/drawing/2014/main" id="{86A2D03D-505F-40B5-8611-B1B47657992C}"/>
            </a:ext>
          </a:extLst>
        </xdr:cNvPr>
        <xdr:cNvSpPr txBox="1"/>
      </xdr:nvSpPr>
      <xdr:spPr>
        <a:xfrm>
          <a:off x="22444417" y="1939717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796" name="TextBox 6">
          <a:extLst>
            <a:ext uri="{FF2B5EF4-FFF2-40B4-BE49-F238E27FC236}">
              <a16:creationId xmlns:a16="http://schemas.microsoft.com/office/drawing/2014/main" id="{1222FE59-C448-4178-95F4-0F560ADB97DD}"/>
            </a:ext>
          </a:extLst>
        </xdr:cNvPr>
        <xdr:cNvSpPr txBox="1"/>
      </xdr:nvSpPr>
      <xdr:spPr>
        <a:xfrm>
          <a:off x="22444417" y="1939717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797" name="TextBox 4">
          <a:extLst>
            <a:ext uri="{FF2B5EF4-FFF2-40B4-BE49-F238E27FC236}">
              <a16:creationId xmlns:a16="http://schemas.microsoft.com/office/drawing/2014/main" id="{2637E211-3AF2-4436-8541-6004673EA279}"/>
            </a:ext>
          </a:extLst>
        </xdr:cNvPr>
        <xdr:cNvSpPr txBox="1"/>
      </xdr:nvSpPr>
      <xdr:spPr>
        <a:xfrm>
          <a:off x="22444417" y="1939717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798" name="TextBox 5">
          <a:extLst>
            <a:ext uri="{FF2B5EF4-FFF2-40B4-BE49-F238E27FC236}">
              <a16:creationId xmlns:a16="http://schemas.microsoft.com/office/drawing/2014/main" id="{C5C6F106-1DAB-467B-9E62-761F381EBD74}"/>
            </a:ext>
          </a:extLst>
        </xdr:cNvPr>
        <xdr:cNvSpPr txBox="1"/>
      </xdr:nvSpPr>
      <xdr:spPr>
        <a:xfrm>
          <a:off x="22444417" y="1939717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799" name="TextBox 6">
          <a:extLst>
            <a:ext uri="{FF2B5EF4-FFF2-40B4-BE49-F238E27FC236}">
              <a16:creationId xmlns:a16="http://schemas.microsoft.com/office/drawing/2014/main" id="{3FD6E45F-8878-4BC4-900D-51D0537518C8}"/>
            </a:ext>
          </a:extLst>
        </xdr:cNvPr>
        <xdr:cNvSpPr txBox="1"/>
      </xdr:nvSpPr>
      <xdr:spPr>
        <a:xfrm>
          <a:off x="22444417" y="1939717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800" name="TextBox 4">
          <a:extLst>
            <a:ext uri="{FF2B5EF4-FFF2-40B4-BE49-F238E27FC236}">
              <a16:creationId xmlns:a16="http://schemas.microsoft.com/office/drawing/2014/main" id="{CD6C2F2C-4601-42BD-B6A7-11800B33242E}"/>
            </a:ext>
          </a:extLst>
        </xdr:cNvPr>
        <xdr:cNvSpPr txBox="1"/>
      </xdr:nvSpPr>
      <xdr:spPr>
        <a:xfrm>
          <a:off x="22444417" y="1939717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801" name="TextBox 5">
          <a:extLst>
            <a:ext uri="{FF2B5EF4-FFF2-40B4-BE49-F238E27FC236}">
              <a16:creationId xmlns:a16="http://schemas.microsoft.com/office/drawing/2014/main" id="{08AA49B2-C5F4-4BB8-8EC5-6422CC9E1124}"/>
            </a:ext>
          </a:extLst>
        </xdr:cNvPr>
        <xdr:cNvSpPr txBox="1"/>
      </xdr:nvSpPr>
      <xdr:spPr>
        <a:xfrm>
          <a:off x="22444417" y="1939717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802" name="TextBox 6">
          <a:extLst>
            <a:ext uri="{FF2B5EF4-FFF2-40B4-BE49-F238E27FC236}">
              <a16:creationId xmlns:a16="http://schemas.microsoft.com/office/drawing/2014/main" id="{4D6A744E-A149-4C54-A674-90356D6440A0}"/>
            </a:ext>
          </a:extLst>
        </xdr:cNvPr>
        <xdr:cNvSpPr txBox="1"/>
      </xdr:nvSpPr>
      <xdr:spPr>
        <a:xfrm>
          <a:off x="22444417" y="1939717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803" name="TextBox 4">
          <a:extLst>
            <a:ext uri="{FF2B5EF4-FFF2-40B4-BE49-F238E27FC236}">
              <a16:creationId xmlns:a16="http://schemas.microsoft.com/office/drawing/2014/main" id="{2F0CFA9E-D5C9-473A-8128-117C21266359}"/>
            </a:ext>
          </a:extLst>
        </xdr:cNvPr>
        <xdr:cNvSpPr txBox="1"/>
      </xdr:nvSpPr>
      <xdr:spPr>
        <a:xfrm>
          <a:off x="22444417" y="1939717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804" name="TextBox 5">
          <a:extLst>
            <a:ext uri="{FF2B5EF4-FFF2-40B4-BE49-F238E27FC236}">
              <a16:creationId xmlns:a16="http://schemas.microsoft.com/office/drawing/2014/main" id="{D178E411-032F-489C-A2EA-93AACA267C89}"/>
            </a:ext>
          </a:extLst>
        </xdr:cNvPr>
        <xdr:cNvSpPr txBox="1"/>
      </xdr:nvSpPr>
      <xdr:spPr>
        <a:xfrm>
          <a:off x="22444417" y="1939717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805" name="TextBox 6">
          <a:extLst>
            <a:ext uri="{FF2B5EF4-FFF2-40B4-BE49-F238E27FC236}">
              <a16:creationId xmlns:a16="http://schemas.microsoft.com/office/drawing/2014/main" id="{E8602A00-D061-465D-9ED5-3F738E23391C}"/>
            </a:ext>
          </a:extLst>
        </xdr:cNvPr>
        <xdr:cNvSpPr txBox="1"/>
      </xdr:nvSpPr>
      <xdr:spPr>
        <a:xfrm>
          <a:off x="22444417" y="1939717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806" name="TextBox 5">
          <a:extLst>
            <a:ext uri="{FF2B5EF4-FFF2-40B4-BE49-F238E27FC236}">
              <a16:creationId xmlns:a16="http://schemas.microsoft.com/office/drawing/2014/main" id="{1E8EA05F-240C-48AA-9DA4-D394EF2FFAE3}"/>
            </a:ext>
          </a:extLst>
        </xdr:cNvPr>
        <xdr:cNvSpPr txBox="1"/>
      </xdr:nvSpPr>
      <xdr:spPr>
        <a:xfrm>
          <a:off x="22444417" y="1939717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594</xdr:row>
      <xdr:rowOff>378069</xdr:rowOff>
    </xdr:from>
    <xdr:ext cx="65" cy="170239"/>
    <xdr:sp macro="" textlink="">
      <xdr:nvSpPr>
        <xdr:cNvPr id="807" name="TextBox 6">
          <a:extLst>
            <a:ext uri="{FF2B5EF4-FFF2-40B4-BE49-F238E27FC236}">
              <a16:creationId xmlns:a16="http://schemas.microsoft.com/office/drawing/2014/main" id="{AA6B44F7-5013-4685-A42C-C0FBF2B5E0C3}"/>
            </a:ext>
          </a:extLst>
        </xdr:cNvPr>
        <xdr:cNvSpPr txBox="1"/>
      </xdr:nvSpPr>
      <xdr:spPr>
        <a:xfrm>
          <a:off x="22444417" y="1939717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596</xdr:row>
      <xdr:rowOff>378069</xdr:rowOff>
    </xdr:from>
    <xdr:ext cx="65" cy="170239"/>
    <xdr:sp macro="" textlink="">
      <xdr:nvSpPr>
        <xdr:cNvPr id="808" name="TextBox 4">
          <a:extLst>
            <a:ext uri="{FF2B5EF4-FFF2-40B4-BE49-F238E27FC236}">
              <a16:creationId xmlns:a16="http://schemas.microsoft.com/office/drawing/2014/main" id="{CC0BA817-67A2-452B-9A2F-E61A21C4915B}"/>
            </a:ext>
          </a:extLst>
        </xdr:cNvPr>
        <xdr:cNvSpPr txBox="1"/>
      </xdr:nvSpPr>
      <xdr:spPr>
        <a:xfrm>
          <a:off x="22444417" y="1945280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596</xdr:row>
      <xdr:rowOff>378069</xdr:rowOff>
    </xdr:from>
    <xdr:ext cx="65" cy="170239"/>
    <xdr:sp macro="" textlink="">
      <xdr:nvSpPr>
        <xdr:cNvPr id="809" name="TextBox 5">
          <a:extLst>
            <a:ext uri="{FF2B5EF4-FFF2-40B4-BE49-F238E27FC236}">
              <a16:creationId xmlns:a16="http://schemas.microsoft.com/office/drawing/2014/main" id="{7EF3F076-BF5D-48AD-BACC-6434618278B9}"/>
            </a:ext>
          </a:extLst>
        </xdr:cNvPr>
        <xdr:cNvSpPr txBox="1"/>
      </xdr:nvSpPr>
      <xdr:spPr>
        <a:xfrm>
          <a:off x="22444417" y="1945280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596</xdr:row>
      <xdr:rowOff>378069</xdr:rowOff>
    </xdr:from>
    <xdr:ext cx="65" cy="170239"/>
    <xdr:sp macro="" textlink="">
      <xdr:nvSpPr>
        <xdr:cNvPr id="810" name="TextBox 6">
          <a:extLst>
            <a:ext uri="{FF2B5EF4-FFF2-40B4-BE49-F238E27FC236}">
              <a16:creationId xmlns:a16="http://schemas.microsoft.com/office/drawing/2014/main" id="{65997E36-175F-46F3-8FD7-2F58A970A974}"/>
            </a:ext>
          </a:extLst>
        </xdr:cNvPr>
        <xdr:cNvSpPr txBox="1"/>
      </xdr:nvSpPr>
      <xdr:spPr>
        <a:xfrm>
          <a:off x="22444417" y="1945280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596</xdr:row>
      <xdr:rowOff>378069</xdr:rowOff>
    </xdr:from>
    <xdr:ext cx="65" cy="170239"/>
    <xdr:sp macro="" textlink="">
      <xdr:nvSpPr>
        <xdr:cNvPr id="811" name="TextBox 4">
          <a:extLst>
            <a:ext uri="{FF2B5EF4-FFF2-40B4-BE49-F238E27FC236}">
              <a16:creationId xmlns:a16="http://schemas.microsoft.com/office/drawing/2014/main" id="{AAB2B825-4FFA-4B31-8DFF-36CE2E966FC1}"/>
            </a:ext>
          </a:extLst>
        </xdr:cNvPr>
        <xdr:cNvSpPr txBox="1"/>
      </xdr:nvSpPr>
      <xdr:spPr>
        <a:xfrm>
          <a:off x="22444417" y="1945280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12" name="TextBox 4">
          <a:extLst>
            <a:ext uri="{FF2B5EF4-FFF2-40B4-BE49-F238E27FC236}">
              <a16:creationId xmlns:a16="http://schemas.microsoft.com/office/drawing/2014/main" id="{233AB269-0FD3-41A6-8304-A39A38A8A4C6}"/>
            </a:ext>
          </a:extLst>
        </xdr:cNvPr>
        <xdr:cNvSpPr txBox="1"/>
      </xdr:nvSpPr>
      <xdr:spPr>
        <a:xfrm>
          <a:off x="22444417" y="1949852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596</xdr:row>
      <xdr:rowOff>378069</xdr:rowOff>
    </xdr:from>
    <xdr:ext cx="65" cy="170239"/>
    <xdr:sp macro="" textlink="">
      <xdr:nvSpPr>
        <xdr:cNvPr id="813" name="TextBox 5">
          <a:extLst>
            <a:ext uri="{FF2B5EF4-FFF2-40B4-BE49-F238E27FC236}">
              <a16:creationId xmlns:a16="http://schemas.microsoft.com/office/drawing/2014/main" id="{1FF7C9D6-2177-414B-AC35-4D2A146EA7B1}"/>
            </a:ext>
          </a:extLst>
        </xdr:cNvPr>
        <xdr:cNvSpPr txBox="1"/>
      </xdr:nvSpPr>
      <xdr:spPr>
        <a:xfrm>
          <a:off x="22444417" y="1945280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596</xdr:row>
      <xdr:rowOff>378069</xdr:rowOff>
    </xdr:from>
    <xdr:ext cx="65" cy="170239"/>
    <xdr:sp macro="" textlink="">
      <xdr:nvSpPr>
        <xdr:cNvPr id="814" name="TextBox 6">
          <a:extLst>
            <a:ext uri="{FF2B5EF4-FFF2-40B4-BE49-F238E27FC236}">
              <a16:creationId xmlns:a16="http://schemas.microsoft.com/office/drawing/2014/main" id="{8A8A6E6D-5E25-4C51-9F22-134BA1DE5E0A}"/>
            </a:ext>
          </a:extLst>
        </xdr:cNvPr>
        <xdr:cNvSpPr txBox="1"/>
      </xdr:nvSpPr>
      <xdr:spPr>
        <a:xfrm>
          <a:off x="22444417" y="1945280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15" name="TextBox 5">
          <a:extLst>
            <a:ext uri="{FF2B5EF4-FFF2-40B4-BE49-F238E27FC236}">
              <a16:creationId xmlns:a16="http://schemas.microsoft.com/office/drawing/2014/main" id="{9E0349A1-4EDA-406C-AB20-C662DA925C97}"/>
            </a:ext>
          </a:extLst>
        </xdr:cNvPr>
        <xdr:cNvSpPr txBox="1"/>
      </xdr:nvSpPr>
      <xdr:spPr>
        <a:xfrm>
          <a:off x="22444417" y="1949852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16" name="TextBox 6">
          <a:extLst>
            <a:ext uri="{FF2B5EF4-FFF2-40B4-BE49-F238E27FC236}">
              <a16:creationId xmlns:a16="http://schemas.microsoft.com/office/drawing/2014/main" id="{CBB404FC-FBCE-428A-93C8-E2AE0D02BB8A}"/>
            </a:ext>
          </a:extLst>
        </xdr:cNvPr>
        <xdr:cNvSpPr txBox="1"/>
      </xdr:nvSpPr>
      <xdr:spPr>
        <a:xfrm>
          <a:off x="22444417" y="1949852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17" name="TextBox 4">
          <a:extLst>
            <a:ext uri="{FF2B5EF4-FFF2-40B4-BE49-F238E27FC236}">
              <a16:creationId xmlns:a16="http://schemas.microsoft.com/office/drawing/2014/main" id="{48E8A341-E324-4F13-B65E-547F3F53816B}"/>
            </a:ext>
          </a:extLst>
        </xdr:cNvPr>
        <xdr:cNvSpPr txBox="1"/>
      </xdr:nvSpPr>
      <xdr:spPr>
        <a:xfrm>
          <a:off x="22444417" y="1949852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18" name="TextBox 5">
          <a:extLst>
            <a:ext uri="{FF2B5EF4-FFF2-40B4-BE49-F238E27FC236}">
              <a16:creationId xmlns:a16="http://schemas.microsoft.com/office/drawing/2014/main" id="{AD4F28B8-0669-49BA-9552-B22504832E37}"/>
            </a:ext>
          </a:extLst>
        </xdr:cNvPr>
        <xdr:cNvSpPr txBox="1"/>
      </xdr:nvSpPr>
      <xdr:spPr>
        <a:xfrm>
          <a:off x="22444417" y="1949852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19" name="TextBox 6">
          <a:extLst>
            <a:ext uri="{FF2B5EF4-FFF2-40B4-BE49-F238E27FC236}">
              <a16:creationId xmlns:a16="http://schemas.microsoft.com/office/drawing/2014/main" id="{9B242350-A60C-4C8B-BC1B-878A0E62C789}"/>
            </a:ext>
          </a:extLst>
        </xdr:cNvPr>
        <xdr:cNvSpPr txBox="1"/>
      </xdr:nvSpPr>
      <xdr:spPr>
        <a:xfrm>
          <a:off x="22444417" y="1949852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596</xdr:row>
      <xdr:rowOff>378069</xdr:rowOff>
    </xdr:from>
    <xdr:ext cx="65" cy="170239"/>
    <xdr:sp macro="" textlink="">
      <xdr:nvSpPr>
        <xdr:cNvPr id="820" name="TextBox 4">
          <a:extLst>
            <a:ext uri="{FF2B5EF4-FFF2-40B4-BE49-F238E27FC236}">
              <a16:creationId xmlns:a16="http://schemas.microsoft.com/office/drawing/2014/main" id="{0A83DC97-73D5-49EA-8E64-F70685694208}"/>
            </a:ext>
          </a:extLst>
        </xdr:cNvPr>
        <xdr:cNvSpPr txBox="1"/>
      </xdr:nvSpPr>
      <xdr:spPr>
        <a:xfrm>
          <a:off x="22444417" y="1945280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596</xdr:row>
      <xdr:rowOff>378069</xdr:rowOff>
    </xdr:from>
    <xdr:ext cx="65" cy="170239"/>
    <xdr:sp macro="" textlink="">
      <xdr:nvSpPr>
        <xdr:cNvPr id="821" name="TextBox 5">
          <a:extLst>
            <a:ext uri="{FF2B5EF4-FFF2-40B4-BE49-F238E27FC236}">
              <a16:creationId xmlns:a16="http://schemas.microsoft.com/office/drawing/2014/main" id="{71533047-A324-4F30-BF79-C1BB7B68F674}"/>
            </a:ext>
          </a:extLst>
        </xdr:cNvPr>
        <xdr:cNvSpPr txBox="1"/>
      </xdr:nvSpPr>
      <xdr:spPr>
        <a:xfrm>
          <a:off x="22444417" y="1945280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596</xdr:row>
      <xdr:rowOff>378069</xdr:rowOff>
    </xdr:from>
    <xdr:ext cx="65" cy="170239"/>
    <xdr:sp macro="" textlink="">
      <xdr:nvSpPr>
        <xdr:cNvPr id="822" name="TextBox 6">
          <a:extLst>
            <a:ext uri="{FF2B5EF4-FFF2-40B4-BE49-F238E27FC236}">
              <a16:creationId xmlns:a16="http://schemas.microsoft.com/office/drawing/2014/main" id="{619E97D9-5A1B-40F7-AF3C-D2897DBDD2F6}"/>
            </a:ext>
          </a:extLst>
        </xdr:cNvPr>
        <xdr:cNvSpPr txBox="1"/>
      </xdr:nvSpPr>
      <xdr:spPr>
        <a:xfrm>
          <a:off x="22444417" y="1945280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596</xdr:row>
      <xdr:rowOff>378069</xdr:rowOff>
    </xdr:from>
    <xdr:ext cx="65" cy="170239"/>
    <xdr:sp macro="" textlink="">
      <xdr:nvSpPr>
        <xdr:cNvPr id="823" name="TextBox 4">
          <a:extLst>
            <a:ext uri="{FF2B5EF4-FFF2-40B4-BE49-F238E27FC236}">
              <a16:creationId xmlns:a16="http://schemas.microsoft.com/office/drawing/2014/main" id="{FA900939-CDD2-4B2D-9C52-9ED04915EEE4}"/>
            </a:ext>
          </a:extLst>
        </xdr:cNvPr>
        <xdr:cNvSpPr txBox="1"/>
      </xdr:nvSpPr>
      <xdr:spPr>
        <a:xfrm>
          <a:off x="22444417" y="1945280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596</xdr:row>
      <xdr:rowOff>378069</xdr:rowOff>
    </xdr:from>
    <xdr:ext cx="65" cy="170239"/>
    <xdr:sp macro="" textlink="">
      <xdr:nvSpPr>
        <xdr:cNvPr id="824" name="TextBox 5">
          <a:extLst>
            <a:ext uri="{FF2B5EF4-FFF2-40B4-BE49-F238E27FC236}">
              <a16:creationId xmlns:a16="http://schemas.microsoft.com/office/drawing/2014/main" id="{0110F725-1FBD-459E-BEBB-0018DA10B578}"/>
            </a:ext>
          </a:extLst>
        </xdr:cNvPr>
        <xdr:cNvSpPr txBox="1"/>
      </xdr:nvSpPr>
      <xdr:spPr>
        <a:xfrm>
          <a:off x="22444417" y="1945280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596</xdr:row>
      <xdr:rowOff>378069</xdr:rowOff>
    </xdr:from>
    <xdr:ext cx="65" cy="170239"/>
    <xdr:sp macro="" textlink="">
      <xdr:nvSpPr>
        <xdr:cNvPr id="825" name="TextBox 6">
          <a:extLst>
            <a:ext uri="{FF2B5EF4-FFF2-40B4-BE49-F238E27FC236}">
              <a16:creationId xmlns:a16="http://schemas.microsoft.com/office/drawing/2014/main" id="{FE864BF1-BF1F-49B4-9AC1-DA71B806A07A}"/>
            </a:ext>
          </a:extLst>
        </xdr:cNvPr>
        <xdr:cNvSpPr txBox="1"/>
      </xdr:nvSpPr>
      <xdr:spPr>
        <a:xfrm>
          <a:off x="22444417" y="1945280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596</xdr:row>
      <xdr:rowOff>378069</xdr:rowOff>
    </xdr:from>
    <xdr:ext cx="65" cy="170239"/>
    <xdr:sp macro="" textlink="">
      <xdr:nvSpPr>
        <xdr:cNvPr id="826" name="TextBox 5">
          <a:extLst>
            <a:ext uri="{FF2B5EF4-FFF2-40B4-BE49-F238E27FC236}">
              <a16:creationId xmlns:a16="http://schemas.microsoft.com/office/drawing/2014/main" id="{6AC2ACF7-3B09-41FE-8E96-0A0D8B284261}"/>
            </a:ext>
          </a:extLst>
        </xdr:cNvPr>
        <xdr:cNvSpPr txBox="1"/>
      </xdr:nvSpPr>
      <xdr:spPr>
        <a:xfrm>
          <a:off x="22444417" y="1945280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596</xdr:row>
      <xdr:rowOff>378069</xdr:rowOff>
    </xdr:from>
    <xdr:ext cx="65" cy="170239"/>
    <xdr:sp macro="" textlink="">
      <xdr:nvSpPr>
        <xdr:cNvPr id="827" name="TextBox 6">
          <a:extLst>
            <a:ext uri="{FF2B5EF4-FFF2-40B4-BE49-F238E27FC236}">
              <a16:creationId xmlns:a16="http://schemas.microsoft.com/office/drawing/2014/main" id="{39814FC1-CCAA-4941-8ED8-135DF8B47307}"/>
            </a:ext>
          </a:extLst>
        </xdr:cNvPr>
        <xdr:cNvSpPr txBox="1"/>
      </xdr:nvSpPr>
      <xdr:spPr>
        <a:xfrm>
          <a:off x="22444417" y="1945280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28" name="TextBox 4">
          <a:extLst>
            <a:ext uri="{FF2B5EF4-FFF2-40B4-BE49-F238E27FC236}">
              <a16:creationId xmlns:a16="http://schemas.microsoft.com/office/drawing/2014/main" id="{E102550B-C664-462E-A472-AC3AA7836592}"/>
            </a:ext>
          </a:extLst>
        </xdr:cNvPr>
        <xdr:cNvSpPr txBox="1"/>
      </xdr:nvSpPr>
      <xdr:spPr>
        <a:xfrm>
          <a:off x="22444417" y="1949852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29" name="TextBox 5">
          <a:extLst>
            <a:ext uri="{FF2B5EF4-FFF2-40B4-BE49-F238E27FC236}">
              <a16:creationId xmlns:a16="http://schemas.microsoft.com/office/drawing/2014/main" id="{19A699C5-A256-42B5-8660-8E174DC8F6CF}"/>
            </a:ext>
          </a:extLst>
        </xdr:cNvPr>
        <xdr:cNvSpPr txBox="1"/>
      </xdr:nvSpPr>
      <xdr:spPr>
        <a:xfrm>
          <a:off x="22444417" y="1949852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30" name="TextBox 6">
          <a:extLst>
            <a:ext uri="{FF2B5EF4-FFF2-40B4-BE49-F238E27FC236}">
              <a16:creationId xmlns:a16="http://schemas.microsoft.com/office/drawing/2014/main" id="{0F4289E9-3E5E-47A5-A255-A48B51DA9867}"/>
            </a:ext>
          </a:extLst>
        </xdr:cNvPr>
        <xdr:cNvSpPr txBox="1"/>
      </xdr:nvSpPr>
      <xdr:spPr>
        <a:xfrm>
          <a:off x="22444417" y="1949852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31" name="TextBox 4">
          <a:extLst>
            <a:ext uri="{FF2B5EF4-FFF2-40B4-BE49-F238E27FC236}">
              <a16:creationId xmlns:a16="http://schemas.microsoft.com/office/drawing/2014/main" id="{7E55936B-3D54-465B-8273-13BFC9ADDF2C}"/>
            </a:ext>
          </a:extLst>
        </xdr:cNvPr>
        <xdr:cNvSpPr txBox="1"/>
      </xdr:nvSpPr>
      <xdr:spPr>
        <a:xfrm>
          <a:off x="22444417" y="1949852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32" name="TextBox 5">
          <a:extLst>
            <a:ext uri="{FF2B5EF4-FFF2-40B4-BE49-F238E27FC236}">
              <a16:creationId xmlns:a16="http://schemas.microsoft.com/office/drawing/2014/main" id="{81FF1CC2-E554-48E7-9829-1DFEEBB2E515}"/>
            </a:ext>
          </a:extLst>
        </xdr:cNvPr>
        <xdr:cNvSpPr txBox="1"/>
      </xdr:nvSpPr>
      <xdr:spPr>
        <a:xfrm>
          <a:off x="22444417" y="1949852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33" name="TextBox 6">
          <a:extLst>
            <a:ext uri="{FF2B5EF4-FFF2-40B4-BE49-F238E27FC236}">
              <a16:creationId xmlns:a16="http://schemas.microsoft.com/office/drawing/2014/main" id="{83C7360A-63F2-4FFF-B6A1-3DD329E1B75A}"/>
            </a:ext>
          </a:extLst>
        </xdr:cNvPr>
        <xdr:cNvSpPr txBox="1"/>
      </xdr:nvSpPr>
      <xdr:spPr>
        <a:xfrm>
          <a:off x="22444417" y="1949852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34" name="TextBox 4">
          <a:extLst>
            <a:ext uri="{FF2B5EF4-FFF2-40B4-BE49-F238E27FC236}">
              <a16:creationId xmlns:a16="http://schemas.microsoft.com/office/drawing/2014/main" id="{0ED4B9C6-BA75-493F-BF64-1838B92E8EFB}"/>
            </a:ext>
          </a:extLst>
        </xdr:cNvPr>
        <xdr:cNvSpPr txBox="1"/>
      </xdr:nvSpPr>
      <xdr:spPr>
        <a:xfrm>
          <a:off x="22444417" y="1949852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35" name="TextBox 5">
          <a:extLst>
            <a:ext uri="{FF2B5EF4-FFF2-40B4-BE49-F238E27FC236}">
              <a16:creationId xmlns:a16="http://schemas.microsoft.com/office/drawing/2014/main" id="{A97ED7E4-246D-4512-BE64-F2C5F1865DC7}"/>
            </a:ext>
          </a:extLst>
        </xdr:cNvPr>
        <xdr:cNvSpPr txBox="1"/>
      </xdr:nvSpPr>
      <xdr:spPr>
        <a:xfrm>
          <a:off x="22444417" y="1949852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36" name="TextBox 6">
          <a:extLst>
            <a:ext uri="{FF2B5EF4-FFF2-40B4-BE49-F238E27FC236}">
              <a16:creationId xmlns:a16="http://schemas.microsoft.com/office/drawing/2014/main" id="{9CB86A20-05BE-4AA6-BB46-DC38AF00C8F6}"/>
            </a:ext>
          </a:extLst>
        </xdr:cNvPr>
        <xdr:cNvSpPr txBox="1"/>
      </xdr:nvSpPr>
      <xdr:spPr>
        <a:xfrm>
          <a:off x="22444417" y="1949852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37" name="TextBox 4">
          <a:extLst>
            <a:ext uri="{FF2B5EF4-FFF2-40B4-BE49-F238E27FC236}">
              <a16:creationId xmlns:a16="http://schemas.microsoft.com/office/drawing/2014/main" id="{3AD6E462-F752-4904-946B-A89482A2913D}"/>
            </a:ext>
          </a:extLst>
        </xdr:cNvPr>
        <xdr:cNvSpPr txBox="1"/>
      </xdr:nvSpPr>
      <xdr:spPr>
        <a:xfrm>
          <a:off x="22444417" y="1949852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38" name="TextBox 5">
          <a:extLst>
            <a:ext uri="{FF2B5EF4-FFF2-40B4-BE49-F238E27FC236}">
              <a16:creationId xmlns:a16="http://schemas.microsoft.com/office/drawing/2014/main" id="{B1E3C0E5-8BB8-49F0-A2C6-487930DD565F}"/>
            </a:ext>
          </a:extLst>
        </xdr:cNvPr>
        <xdr:cNvSpPr txBox="1"/>
      </xdr:nvSpPr>
      <xdr:spPr>
        <a:xfrm>
          <a:off x="22444417" y="1949852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39" name="TextBox 6">
          <a:extLst>
            <a:ext uri="{FF2B5EF4-FFF2-40B4-BE49-F238E27FC236}">
              <a16:creationId xmlns:a16="http://schemas.microsoft.com/office/drawing/2014/main" id="{06A0C13C-A3E1-43A0-9158-1BBAD51759AB}"/>
            </a:ext>
          </a:extLst>
        </xdr:cNvPr>
        <xdr:cNvSpPr txBox="1"/>
      </xdr:nvSpPr>
      <xdr:spPr>
        <a:xfrm>
          <a:off x="22444417" y="1949852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33</xdr:col>
      <xdr:colOff>407377</xdr:colOff>
      <xdr:row>598</xdr:row>
      <xdr:rowOff>378069</xdr:rowOff>
    </xdr:from>
    <xdr:ext cx="65" cy="170239"/>
    <xdr:sp macro="" textlink="">
      <xdr:nvSpPr>
        <xdr:cNvPr id="840" name="TextBox 5">
          <a:extLst>
            <a:ext uri="{FF2B5EF4-FFF2-40B4-BE49-F238E27FC236}">
              <a16:creationId xmlns:a16="http://schemas.microsoft.com/office/drawing/2014/main" id="{B30FD8D5-E800-4A3F-845C-531C066505C8}"/>
            </a:ext>
          </a:extLst>
        </xdr:cNvPr>
        <xdr:cNvSpPr txBox="1"/>
      </xdr:nvSpPr>
      <xdr:spPr>
        <a:xfrm>
          <a:off x="22444417" y="1949852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gmo\TANGMO\&#3591;&#3610;&#3611;&#3619;&#3632;&#3617;&#3634;&#3603;&#3611;&#3637;%202554\&#3588;&#3635;&#3586;&#3629;&#3591;&#3610;&#3611;&#3619;&#3632;&#3617;&#3634;&#3603;%20&#3611;&#3637;%202554\&#3586;&#3657;&#3629;&#3617;&#3641;&#3621;&#3585;&#3619;&#3619;&#3617;&#3634;&#3608;&#3636;&#3585;&#3634;&#3619;%20&#3611;&#3637;%202554\&#3629;&#3609;&#3640;&#3585;&#3619;&#3619;&#3617;&#3634;&#3608;&#3636;&#3585;&#3634;&#3619;\00001056%20&#3588;&#3656;&#3634;&#3648;&#3594;&#3656;&#3634;&#3619;&#3606;&#3618;&#3609;&#3605;&#36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604;&#3634;&#3623;&#3609;&#3660;&#3650;&#3627;&#3621;&#3604;\&#3607;&#3632;&#3648;&#3610;&#3637;&#3618;&#3609;&#3588;&#3640;&#3617;&#3591;&#3610;&#3611;&#3619;&#3632;&#3617;&#3634;&#3603;64_&#3610;&#3619;&#3636;&#3627;&#3634;&#3619;&#3649;&#3649;&#3612;&#3609;_640702_1121_NP-mo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ปก"/>
      <sheetName val="สารบัญ"/>
      <sheetName val="1"/>
      <sheetName val="2"/>
      <sheetName val="3"/>
      <sheetName val="4"/>
      <sheetName val="5"/>
      <sheetName val="6"/>
      <sheetName val="สรุป"/>
      <sheetName val="7"/>
      <sheetName val="สรุปอบรม"/>
      <sheetName val="อบรม"/>
      <sheetName val="สรุปปชส"/>
      <sheetName val="ปชส"/>
      <sheetName val="สิ่งพิมพ์"/>
      <sheetName val="สรุปทปษ"/>
      <sheetName val="ทปษ"/>
      <sheetName val="สรุปตปท"/>
      <sheetName val="ตปท"/>
      <sheetName val="สรุปวิจัย"/>
      <sheetName val="วิจัย"/>
      <sheetName val="อัตรากำลัง"/>
      <sheetName val="จ้างเหมา"/>
      <sheetName val="ร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ภาพรวม"/>
      <sheetName val="สรุปรวมทุกโครงการ"/>
      <sheetName val="รายละเอียด คชจ ทุกโครงการ"/>
      <sheetName val="ลงบัญชี (เฉพาะการเงิน)"/>
      <sheetName val="List"/>
      <sheetName val="ActDict"/>
      <sheetName val="ภาพรวมผลผลิตที่ 1.1"/>
      <sheetName val="CustomReport"/>
      <sheetName val="Rep_StdKM"/>
      <sheetName val="Rep_Inno"/>
      <sheetName val="Rep_Str"/>
      <sheetName val="Rep_Res"/>
      <sheetName val="ปรับแผน(เฉพาะการเงิน)"/>
      <sheetName val="ปรับแผน"/>
      <sheetName val="เอกสาร ปรับแผน"/>
      <sheetName val="เอกสาร คืนเงินกรม "/>
      <sheetName val="เอกสาร รับเงินงบประมาณ"/>
      <sheetName val="ตั้งสูต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L2" t="str">
            <v>พค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2"/>
  <sheetViews>
    <sheetView tabSelected="1" view="pageBreakPreview" zoomScale="80" zoomScaleNormal="80" zoomScaleSheetLayoutView="80" zoomScalePageLayoutView="55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C719" sqref="C719:C720"/>
    </sheetView>
  </sheetViews>
  <sheetFormatPr defaultColWidth="9.140625" defaultRowHeight="18.75"/>
  <cols>
    <col min="1" max="1" width="5.28515625" style="1" customWidth="1"/>
    <col min="2" max="2" width="18.42578125" style="1" customWidth="1"/>
    <col min="3" max="3" width="37" style="1" customWidth="1"/>
    <col min="4" max="4" width="10.85546875" style="2" customWidth="1"/>
    <col min="5" max="6" width="8.85546875" style="2" customWidth="1"/>
    <col min="7" max="7" width="8.7109375" style="102" customWidth="1"/>
    <col min="8" max="8" width="14.42578125" style="102" customWidth="1"/>
    <col min="9" max="9" width="10.7109375" style="102" customWidth="1"/>
    <col min="10" max="10" width="10.85546875" style="102" customWidth="1"/>
    <col min="11" max="11" width="9.5703125" style="102" customWidth="1"/>
    <col min="12" max="12" width="12" style="1" customWidth="1"/>
    <col min="13" max="13" width="10.28515625" style="1" customWidth="1"/>
    <col min="14" max="14" width="9.140625" style="1" customWidth="1"/>
    <col min="15" max="15" width="7.140625" style="2" customWidth="1"/>
    <col min="16" max="16" width="9.28515625" style="1" customWidth="1"/>
    <col min="17" max="17" width="10.42578125" style="1" customWidth="1"/>
    <col min="18" max="18" width="12.5703125" style="1" customWidth="1"/>
    <col min="19" max="19" width="9.28515625" style="1" customWidth="1"/>
    <col min="20" max="20" width="9" style="1" customWidth="1"/>
    <col min="21" max="21" width="10.28515625" style="1" customWidth="1"/>
    <col min="22" max="22" width="9.85546875" style="1" customWidth="1"/>
    <col min="23" max="23" width="8.85546875" style="1" customWidth="1"/>
    <col min="24" max="24" width="9.5703125" style="1" customWidth="1"/>
    <col min="25" max="25" width="8.85546875" style="1" customWidth="1"/>
    <col min="26" max="26" width="10.42578125" style="1" customWidth="1"/>
    <col min="27" max="27" width="8.5703125" style="1" customWidth="1"/>
    <col min="28" max="28" width="10.5703125" style="1" customWidth="1"/>
    <col min="29" max="29" width="16.5703125" style="1" hidden="1" customWidth="1"/>
    <col min="30" max="30" width="8.28515625" style="186" hidden="1" customWidth="1"/>
    <col min="31" max="32" width="16.5703125" style="1" hidden="1" customWidth="1"/>
    <col min="33" max="33" width="10.28515625" style="1" customWidth="1"/>
    <col min="34" max="34" width="12.42578125" style="1" customWidth="1"/>
    <col min="35" max="16384" width="9.140625" style="1"/>
  </cols>
  <sheetData>
    <row r="1" spans="1:34">
      <c r="P1" s="63"/>
      <c r="S1" s="63"/>
      <c r="V1" s="63"/>
      <c r="Y1" s="63"/>
      <c r="AB1" s="63">
        <f>SUM(P1,S1,V1,Y1)</f>
        <v>0</v>
      </c>
      <c r="AH1" s="63">
        <f>SUM(V1,Y1,AB1,AE1)</f>
        <v>0</v>
      </c>
    </row>
    <row r="2" spans="1:34">
      <c r="A2" s="514" t="s">
        <v>30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</row>
    <row r="3" spans="1:34">
      <c r="A3" s="515" t="s">
        <v>31</v>
      </c>
      <c r="B3" s="515"/>
      <c r="C3" s="515"/>
      <c r="D3" s="515"/>
      <c r="E3" s="515"/>
      <c r="F3" s="515"/>
      <c r="G3" s="515"/>
      <c r="H3" s="515"/>
      <c r="I3" s="515"/>
      <c r="K3" s="106"/>
      <c r="O3" s="117"/>
      <c r="P3" s="63"/>
      <c r="Q3" s="63"/>
      <c r="R3" s="63"/>
      <c r="S3" s="520" t="s">
        <v>905</v>
      </c>
      <c r="T3" s="520"/>
      <c r="U3" s="520"/>
      <c r="V3" s="520"/>
      <c r="W3" s="520"/>
      <c r="X3" s="520"/>
      <c r="Y3" s="520"/>
      <c r="Z3" s="520"/>
      <c r="AA3" s="520"/>
      <c r="AB3" s="520"/>
      <c r="AC3" s="520"/>
    </row>
    <row r="4" spans="1:34">
      <c r="A4" s="286" t="s">
        <v>0</v>
      </c>
      <c r="B4" s="286" t="s">
        <v>1099</v>
      </c>
      <c r="C4" s="286" t="s">
        <v>1</v>
      </c>
      <c r="D4" s="286" t="s">
        <v>2</v>
      </c>
      <c r="E4" s="286" t="s">
        <v>3</v>
      </c>
      <c r="F4" s="286" t="s">
        <v>1096</v>
      </c>
      <c r="G4" s="284" t="s">
        <v>21</v>
      </c>
      <c r="H4" s="284" t="s">
        <v>29</v>
      </c>
      <c r="I4" s="284" t="s">
        <v>744</v>
      </c>
      <c r="J4" s="284" t="s">
        <v>22</v>
      </c>
      <c r="K4" s="284" t="s">
        <v>23</v>
      </c>
      <c r="L4" s="392" t="s">
        <v>24</v>
      </c>
      <c r="M4" s="392"/>
      <c r="N4" s="286" t="s">
        <v>25</v>
      </c>
      <c r="O4" s="286" t="s">
        <v>26</v>
      </c>
      <c r="P4" s="512" t="s">
        <v>27</v>
      </c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417"/>
      <c r="AB4" s="286" t="s">
        <v>28</v>
      </c>
      <c r="AC4" s="286" t="s">
        <v>996</v>
      </c>
      <c r="AD4" s="286" t="s">
        <v>971</v>
      </c>
      <c r="AE4" s="286" t="s">
        <v>1000</v>
      </c>
      <c r="AF4" s="286" t="s">
        <v>928</v>
      </c>
      <c r="AG4" s="319" t="s">
        <v>999</v>
      </c>
      <c r="AH4" s="286" t="s">
        <v>1100</v>
      </c>
    </row>
    <row r="5" spans="1:34" ht="38.450000000000003" customHeight="1">
      <c r="A5" s="287"/>
      <c r="B5" s="287"/>
      <c r="C5" s="287"/>
      <c r="D5" s="287"/>
      <c r="E5" s="287"/>
      <c r="F5" s="287"/>
      <c r="G5" s="285"/>
      <c r="H5" s="521"/>
      <c r="I5" s="521"/>
      <c r="J5" s="521"/>
      <c r="K5" s="521"/>
      <c r="L5" s="84" t="s">
        <v>4</v>
      </c>
      <c r="M5" s="84" t="s">
        <v>5</v>
      </c>
      <c r="N5" s="287"/>
      <c r="O5" s="287"/>
      <c r="P5" s="3" t="s">
        <v>6</v>
      </c>
      <c r="Q5" s="3" t="s">
        <v>7</v>
      </c>
      <c r="R5" s="3" t="s">
        <v>8</v>
      </c>
      <c r="S5" s="4" t="s">
        <v>9</v>
      </c>
      <c r="T5" s="5" t="s">
        <v>10</v>
      </c>
      <c r="U5" s="5" t="s">
        <v>11</v>
      </c>
      <c r="V5" s="6" t="s">
        <v>12</v>
      </c>
      <c r="W5" s="6" t="s">
        <v>13</v>
      </c>
      <c r="X5" s="6" t="s">
        <v>14</v>
      </c>
      <c r="Y5" s="7" t="s">
        <v>15</v>
      </c>
      <c r="Z5" s="7" t="s">
        <v>16</v>
      </c>
      <c r="AA5" s="7" t="s">
        <v>17</v>
      </c>
      <c r="AB5" s="287"/>
      <c r="AC5" s="287"/>
      <c r="AD5" s="287"/>
      <c r="AE5" s="287"/>
      <c r="AF5" s="287"/>
      <c r="AG5" s="320"/>
      <c r="AH5" s="287"/>
    </row>
    <row r="6" spans="1:34" ht="56.25">
      <c r="A6" s="8"/>
      <c r="B6" s="8"/>
      <c r="C6" s="8" t="s">
        <v>18</v>
      </c>
      <c r="D6" s="8"/>
      <c r="E6" s="8"/>
      <c r="F6" s="8"/>
      <c r="G6" s="73"/>
      <c r="H6" s="73"/>
      <c r="I6" s="73"/>
      <c r="J6" s="73"/>
      <c r="K6" s="73"/>
      <c r="L6" s="8"/>
      <c r="M6" s="9"/>
      <c r="N6" s="9"/>
      <c r="O6" s="8"/>
      <c r="P6" s="60">
        <f t="shared" ref="P6:AA6" si="0">SUM(P7,P27,P137,P284,P296,P390,P432,P502,P658)</f>
        <v>217060</v>
      </c>
      <c r="Q6" s="60">
        <f t="shared" si="0"/>
        <v>862350</v>
      </c>
      <c r="R6" s="60">
        <f t="shared" si="0"/>
        <v>10073755</v>
      </c>
      <c r="S6" s="60">
        <f t="shared" si="0"/>
        <v>274140</v>
      </c>
      <c r="T6" s="60">
        <f t="shared" si="0"/>
        <v>324510</v>
      </c>
      <c r="U6" s="60">
        <f t="shared" si="0"/>
        <v>496200</v>
      </c>
      <c r="V6" s="60">
        <f t="shared" si="0"/>
        <v>295470</v>
      </c>
      <c r="W6" s="60">
        <f t="shared" si="0"/>
        <v>497520</v>
      </c>
      <c r="X6" s="60">
        <f t="shared" si="0"/>
        <v>555690</v>
      </c>
      <c r="Y6" s="60">
        <f t="shared" si="0"/>
        <v>338910</v>
      </c>
      <c r="Z6" s="60">
        <f t="shared" si="0"/>
        <v>334185</v>
      </c>
      <c r="AA6" s="60">
        <f t="shared" si="0"/>
        <v>97910</v>
      </c>
      <c r="AB6" s="71">
        <f>SUM(P6:AA6)</f>
        <v>14367700</v>
      </c>
      <c r="AC6" s="9"/>
      <c r="AD6" s="9"/>
      <c r="AE6" s="9"/>
      <c r="AF6" s="9"/>
      <c r="AG6" s="118"/>
      <c r="AH6" s="71">
        <f>SUM(V6:AG6)</f>
        <v>16487385</v>
      </c>
    </row>
    <row r="7" spans="1:34">
      <c r="A7" s="10"/>
      <c r="B7" s="10"/>
      <c r="C7" s="10" t="s">
        <v>35</v>
      </c>
      <c r="D7" s="12"/>
      <c r="E7" s="12"/>
      <c r="F7" s="12"/>
      <c r="G7" s="103"/>
      <c r="H7" s="103"/>
      <c r="I7" s="103"/>
      <c r="J7" s="103"/>
      <c r="K7" s="103"/>
      <c r="L7" s="10"/>
      <c r="M7" s="11"/>
      <c r="N7" s="11"/>
      <c r="O7" s="12"/>
      <c r="P7" s="57">
        <f>SUM(P8)</f>
        <v>0</v>
      </c>
      <c r="Q7" s="57">
        <f t="shared" ref="Q7:AA7" si="1">SUM(Q8)</f>
        <v>27300</v>
      </c>
      <c r="R7" s="57">
        <f t="shared" si="1"/>
        <v>53500</v>
      </c>
      <c r="S7" s="57">
        <f t="shared" si="1"/>
        <v>0</v>
      </c>
      <c r="T7" s="57">
        <f t="shared" si="1"/>
        <v>0</v>
      </c>
      <c r="U7" s="57">
        <f t="shared" si="1"/>
        <v>5350</v>
      </c>
      <c r="V7" s="57">
        <f t="shared" si="1"/>
        <v>0</v>
      </c>
      <c r="W7" s="57">
        <f t="shared" si="1"/>
        <v>27300</v>
      </c>
      <c r="X7" s="57">
        <f t="shared" si="1"/>
        <v>4500</v>
      </c>
      <c r="Y7" s="57">
        <f t="shared" si="1"/>
        <v>0</v>
      </c>
      <c r="Z7" s="57">
        <f t="shared" si="1"/>
        <v>0</v>
      </c>
      <c r="AA7" s="57">
        <f t="shared" si="1"/>
        <v>0</v>
      </c>
      <c r="AB7" s="59">
        <f>SUM(P7:AA7)</f>
        <v>117950</v>
      </c>
      <c r="AC7" s="11"/>
      <c r="AD7" s="11"/>
      <c r="AE7" s="11"/>
      <c r="AF7" s="11"/>
      <c r="AG7" s="118"/>
      <c r="AH7" s="59">
        <f>SUM(AH8)</f>
        <v>86200</v>
      </c>
    </row>
    <row r="8" spans="1:34">
      <c r="A8" s="13"/>
      <c r="B8" s="13"/>
      <c r="C8" s="13" t="s">
        <v>281</v>
      </c>
      <c r="D8" s="8"/>
      <c r="E8" s="8"/>
      <c r="F8" s="8"/>
      <c r="G8" s="73"/>
      <c r="H8" s="73"/>
      <c r="I8" s="73"/>
      <c r="J8" s="73"/>
      <c r="K8" s="73"/>
      <c r="L8" s="13"/>
      <c r="M8" s="9"/>
      <c r="N8" s="9"/>
      <c r="O8" s="8"/>
      <c r="P8" s="56">
        <f>SUM(P10)</f>
        <v>0</v>
      </c>
      <c r="Q8" s="56">
        <f t="shared" ref="Q8:AA8" si="2">SUM(Q10)</f>
        <v>27300</v>
      </c>
      <c r="R8" s="56">
        <f t="shared" si="2"/>
        <v>53500</v>
      </c>
      <c r="S8" s="56">
        <f t="shared" si="2"/>
        <v>0</v>
      </c>
      <c r="T8" s="56">
        <f t="shared" si="2"/>
        <v>0</v>
      </c>
      <c r="U8" s="56">
        <f t="shared" si="2"/>
        <v>5350</v>
      </c>
      <c r="V8" s="56">
        <f t="shared" si="2"/>
        <v>0</v>
      </c>
      <c r="W8" s="56">
        <f t="shared" si="2"/>
        <v>27300</v>
      </c>
      <c r="X8" s="56">
        <f t="shared" si="2"/>
        <v>4500</v>
      </c>
      <c r="Y8" s="56">
        <f t="shared" si="2"/>
        <v>0</v>
      </c>
      <c r="Z8" s="56">
        <f t="shared" si="2"/>
        <v>0</v>
      </c>
      <c r="AA8" s="56">
        <f t="shared" si="2"/>
        <v>0</v>
      </c>
      <c r="AB8" s="71">
        <f>SUM(P8:AA8)</f>
        <v>117950</v>
      </c>
      <c r="AC8" s="9"/>
      <c r="AD8" s="9"/>
      <c r="AE8" s="9"/>
      <c r="AF8" s="9"/>
      <c r="AG8" s="118"/>
      <c r="AH8" s="71">
        <f>SUM(AH9)</f>
        <v>86200</v>
      </c>
    </row>
    <row r="9" spans="1:34" s="36" customFormat="1" ht="37.5">
      <c r="A9" s="392"/>
      <c r="B9" s="303" t="s">
        <v>1101</v>
      </c>
      <c r="C9" s="305" t="s">
        <v>282</v>
      </c>
      <c r="D9" s="392"/>
      <c r="E9" s="392"/>
      <c r="F9" s="392"/>
      <c r="G9" s="303"/>
      <c r="H9" s="303"/>
      <c r="I9" s="303"/>
      <c r="J9" s="303"/>
      <c r="K9" s="284"/>
      <c r="L9" s="305"/>
      <c r="M9" s="305"/>
      <c r="N9" s="286" t="s">
        <v>45</v>
      </c>
      <c r="O9" s="83" t="s">
        <v>41</v>
      </c>
      <c r="P9" s="82"/>
      <c r="Q9" s="82">
        <v>1</v>
      </c>
      <c r="R9" s="82"/>
      <c r="S9" s="82"/>
      <c r="T9" s="82"/>
      <c r="U9" s="82"/>
      <c r="V9" s="82"/>
      <c r="W9" s="82"/>
      <c r="X9" s="82"/>
      <c r="Y9" s="82"/>
      <c r="Z9" s="82"/>
      <c r="AA9" s="82"/>
      <c r="AB9" s="288">
        <f>SUM(P10:AA10)</f>
        <v>117950</v>
      </c>
      <c r="AC9" s="289" t="s">
        <v>997</v>
      </c>
      <c r="AD9" s="289" t="s">
        <v>972</v>
      </c>
      <c r="AE9" s="289"/>
      <c r="AF9" s="289"/>
      <c r="AG9" s="208"/>
      <c r="AH9" s="288">
        <f>SUM(AH11,AH17)</f>
        <v>86200</v>
      </c>
    </row>
    <row r="10" spans="1:34" s="36" customFormat="1" ht="49.9" customHeight="1">
      <c r="A10" s="392"/>
      <c r="B10" s="303"/>
      <c r="C10" s="305"/>
      <c r="D10" s="392"/>
      <c r="E10" s="392"/>
      <c r="F10" s="392"/>
      <c r="G10" s="303"/>
      <c r="H10" s="303"/>
      <c r="I10" s="303"/>
      <c r="J10" s="303"/>
      <c r="K10" s="285"/>
      <c r="L10" s="305"/>
      <c r="M10" s="305"/>
      <c r="N10" s="321"/>
      <c r="O10" s="83" t="s">
        <v>19</v>
      </c>
      <c r="P10" s="34">
        <f>SUM(P12,P18)</f>
        <v>0</v>
      </c>
      <c r="Q10" s="34">
        <f>SUM(Q12,Q18)</f>
        <v>27300</v>
      </c>
      <c r="R10" s="34">
        <f t="shared" ref="R10:AA10" si="3">SUM(R12,R18)</f>
        <v>53500</v>
      </c>
      <c r="S10" s="34">
        <f t="shared" si="3"/>
        <v>0</v>
      </c>
      <c r="T10" s="34">
        <f t="shared" si="3"/>
        <v>0</v>
      </c>
      <c r="U10" s="34">
        <f t="shared" si="3"/>
        <v>5350</v>
      </c>
      <c r="V10" s="34">
        <f t="shared" si="3"/>
        <v>0</v>
      </c>
      <c r="W10" s="34">
        <f t="shared" si="3"/>
        <v>27300</v>
      </c>
      <c r="X10" s="34">
        <f t="shared" si="3"/>
        <v>4500</v>
      </c>
      <c r="Y10" s="34">
        <f t="shared" si="3"/>
        <v>0</v>
      </c>
      <c r="Z10" s="34">
        <f t="shared" si="3"/>
        <v>0</v>
      </c>
      <c r="AA10" s="34">
        <f t="shared" si="3"/>
        <v>0</v>
      </c>
      <c r="AB10" s="289"/>
      <c r="AC10" s="289"/>
      <c r="AD10" s="289"/>
      <c r="AE10" s="289"/>
      <c r="AF10" s="289"/>
      <c r="AG10" s="209"/>
      <c r="AH10" s="289"/>
    </row>
    <row r="11" spans="1:34" s="37" customFormat="1" ht="21" customHeight="1">
      <c r="A11" s="326">
        <v>1</v>
      </c>
      <c r="B11" s="295" t="s">
        <v>1102</v>
      </c>
      <c r="C11" s="535" t="s">
        <v>674</v>
      </c>
      <c r="D11" s="403">
        <v>1</v>
      </c>
      <c r="E11" s="275" t="s">
        <v>650</v>
      </c>
      <c r="F11" s="275">
        <v>103</v>
      </c>
      <c r="G11" s="314">
        <v>3</v>
      </c>
      <c r="H11" s="295" t="s">
        <v>796</v>
      </c>
      <c r="I11" s="275" t="s">
        <v>651</v>
      </c>
      <c r="J11" s="275" t="s">
        <v>652</v>
      </c>
      <c r="K11" s="314" t="s">
        <v>33</v>
      </c>
      <c r="L11" s="496"/>
      <c r="M11" s="496"/>
      <c r="N11" s="496" t="s">
        <v>45</v>
      </c>
      <c r="O11" s="76" t="s">
        <v>41</v>
      </c>
      <c r="P11" s="31"/>
      <c r="Q11" s="31">
        <v>1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263">
        <f>SUM(P12:AA12)</f>
        <v>89900</v>
      </c>
      <c r="AC11" s="349" t="s">
        <v>998</v>
      </c>
      <c r="AD11" s="349" t="s">
        <v>972</v>
      </c>
      <c r="AE11" s="349"/>
      <c r="AF11" s="349"/>
      <c r="AG11" s="326">
        <f>SUM(AG13:AG16)</f>
        <v>100</v>
      </c>
      <c r="AH11" s="263">
        <f>SUM(AH13:AH16)</f>
        <v>69500</v>
      </c>
    </row>
    <row r="12" spans="1:34" s="37" customFormat="1" ht="26.45" customHeight="1">
      <c r="A12" s="327"/>
      <c r="B12" s="295"/>
      <c r="C12" s="535"/>
      <c r="D12" s="403"/>
      <c r="E12" s="275"/>
      <c r="F12" s="275"/>
      <c r="G12" s="315"/>
      <c r="H12" s="295"/>
      <c r="I12" s="275"/>
      <c r="J12" s="275"/>
      <c r="K12" s="315"/>
      <c r="L12" s="536"/>
      <c r="M12" s="496"/>
      <c r="N12" s="496"/>
      <c r="O12" s="76" t="s">
        <v>19</v>
      </c>
      <c r="P12" s="31">
        <f>SUM(P14,P16)</f>
        <v>0</v>
      </c>
      <c r="Q12" s="31">
        <f t="shared" ref="Q12:AA12" si="4">SUM(Q14,Q16)</f>
        <v>20450</v>
      </c>
      <c r="R12" s="31">
        <f t="shared" si="4"/>
        <v>49000</v>
      </c>
      <c r="S12" s="31">
        <f t="shared" si="4"/>
        <v>0</v>
      </c>
      <c r="T12" s="31">
        <f t="shared" si="4"/>
        <v>0</v>
      </c>
      <c r="U12" s="31">
        <f t="shared" si="4"/>
        <v>0</v>
      </c>
      <c r="V12" s="31">
        <f t="shared" si="4"/>
        <v>0</v>
      </c>
      <c r="W12" s="31">
        <f t="shared" si="4"/>
        <v>20450</v>
      </c>
      <c r="X12" s="31">
        <f t="shared" si="4"/>
        <v>0</v>
      </c>
      <c r="Y12" s="31">
        <f t="shared" si="4"/>
        <v>0</v>
      </c>
      <c r="Z12" s="31">
        <f t="shared" si="4"/>
        <v>0</v>
      </c>
      <c r="AA12" s="31">
        <f t="shared" si="4"/>
        <v>0</v>
      </c>
      <c r="AB12" s="264"/>
      <c r="AC12" s="349"/>
      <c r="AD12" s="349"/>
      <c r="AE12" s="349"/>
      <c r="AF12" s="349"/>
      <c r="AG12" s="327"/>
      <c r="AH12" s="264"/>
    </row>
    <row r="13" spans="1:34" s="194" customFormat="1" ht="21" customHeight="1">
      <c r="A13" s="328"/>
      <c r="B13" s="328"/>
      <c r="C13" s="304" t="s">
        <v>673</v>
      </c>
      <c r="D13" s="423">
        <v>1</v>
      </c>
      <c r="E13" s="296" t="s">
        <v>650</v>
      </c>
      <c r="F13" s="310" t="s">
        <v>1028</v>
      </c>
      <c r="G13" s="316"/>
      <c r="H13" s="302"/>
      <c r="I13" s="296" t="s">
        <v>651</v>
      </c>
      <c r="J13" s="296" t="s">
        <v>652</v>
      </c>
      <c r="K13" s="316"/>
      <c r="L13" s="407" t="s">
        <v>34</v>
      </c>
      <c r="M13" s="407" t="s">
        <v>653</v>
      </c>
      <c r="N13" s="407" t="s">
        <v>63</v>
      </c>
      <c r="O13" s="190" t="s">
        <v>44</v>
      </c>
      <c r="P13" s="191"/>
      <c r="Q13" s="192">
        <v>25</v>
      </c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260">
        <f>SUM(P14:AA14)</f>
        <v>40900</v>
      </c>
      <c r="AC13" s="359"/>
      <c r="AD13" s="358"/>
      <c r="AE13" s="358">
        <v>24060</v>
      </c>
      <c r="AF13" s="359" t="s">
        <v>946</v>
      </c>
      <c r="AG13" s="324">
        <v>50</v>
      </c>
      <c r="AH13" s="278">
        <f>SUM(P14:U14)+50</f>
        <v>20500</v>
      </c>
    </row>
    <row r="14" spans="1:34" s="194" customFormat="1">
      <c r="A14" s="329"/>
      <c r="B14" s="329"/>
      <c r="C14" s="304"/>
      <c r="D14" s="423"/>
      <c r="E14" s="296"/>
      <c r="F14" s="311"/>
      <c r="G14" s="317"/>
      <c r="H14" s="302"/>
      <c r="I14" s="296"/>
      <c r="J14" s="296"/>
      <c r="K14" s="317"/>
      <c r="L14" s="407"/>
      <c r="M14" s="407"/>
      <c r="N14" s="407"/>
      <c r="O14" s="190" t="s">
        <v>19</v>
      </c>
      <c r="P14" s="191"/>
      <c r="Q14" s="193">
        <v>20450</v>
      </c>
      <c r="R14" s="193"/>
      <c r="S14" s="193"/>
      <c r="T14" s="193"/>
      <c r="U14" s="193"/>
      <c r="V14" s="193"/>
      <c r="W14" s="193">
        <v>20450</v>
      </c>
      <c r="X14" s="193"/>
      <c r="Y14" s="193"/>
      <c r="Z14" s="193"/>
      <c r="AA14" s="193"/>
      <c r="AB14" s="273"/>
      <c r="AC14" s="359"/>
      <c r="AD14" s="359"/>
      <c r="AE14" s="359"/>
      <c r="AF14" s="359"/>
      <c r="AG14" s="325"/>
      <c r="AH14" s="279"/>
    </row>
    <row r="15" spans="1:34" s="194" customFormat="1" ht="21" customHeight="1">
      <c r="A15" s="328"/>
      <c r="B15" s="328"/>
      <c r="C15" s="404" t="s">
        <v>746</v>
      </c>
      <c r="D15" s="324">
        <v>2</v>
      </c>
      <c r="E15" s="296" t="s">
        <v>650</v>
      </c>
      <c r="F15" s="302" t="s">
        <v>1028</v>
      </c>
      <c r="G15" s="316"/>
      <c r="H15" s="302"/>
      <c r="I15" s="296" t="s">
        <v>651</v>
      </c>
      <c r="J15" s="316" t="s">
        <v>652</v>
      </c>
      <c r="K15" s="316"/>
      <c r="L15" s="407" t="s">
        <v>34</v>
      </c>
      <c r="M15" s="404"/>
      <c r="N15" s="404" t="s">
        <v>415</v>
      </c>
      <c r="O15" s="190" t="s">
        <v>44</v>
      </c>
      <c r="P15" s="191"/>
      <c r="Q15" s="193"/>
      <c r="R15" s="193">
        <v>20</v>
      </c>
      <c r="S15" s="193"/>
      <c r="T15" s="193"/>
      <c r="U15" s="193"/>
      <c r="V15" s="193"/>
      <c r="W15" s="193"/>
      <c r="X15" s="193"/>
      <c r="Y15" s="193"/>
      <c r="Z15" s="193"/>
      <c r="AA15" s="193"/>
      <c r="AB15" s="260">
        <f>SUM(P16:AA16)</f>
        <v>49000</v>
      </c>
      <c r="AC15" s="316" t="s">
        <v>654</v>
      </c>
      <c r="AD15" s="282"/>
      <c r="AE15" s="316" t="s">
        <v>947</v>
      </c>
      <c r="AF15" s="359" t="s">
        <v>946</v>
      </c>
      <c r="AG15" s="324">
        <v>50</v>
      </c>
      <c r="AH15" s="260">
        <f>SUM(P16:U16)</f>
        <v>49000</v>
      </c>
    </row>
    <row r="16" spans="1:34" s="194" customFormat="1" ht="50.45" customHeight="1">
      <c r="A16" s="329"/>
      <c r="B16" s="329"/>
      <c r="C16" s="405"/>
      <c r="D16" s="325"/>
      <c r="E16" s="296"/>
      <c r="F16" s="302"/>
      <c r="G16" s="317"/>
      <c r="H16" s="302"/>
      <c r="I16" s="296"/>
      <c r="J16" s="317"/>
      <c r="K16" s="317"/>
      <c r="L16" s="407"/>
      <c r="M16" s="405"/>
      <c r="N16" s="405"/>
      <c r="O16" s="190" t="s">
        <v>19</v>
      </c>
      <c r="P16" s="191"/>
      <c r="Q16" s="193"/>
      <c r="R16" s="193">
        <v>49000</v>
      </c>
      <c r="S16" s="193"/>
      <c r="T16" s="193"/>
      <c r="U16" s="193"/>
      <c r="V16" s="193"/>
      <c r="W16" s="193"/>
      <c r="X16" s="193"/>
      <c r="Y16" s="193"/>
      <c r="Z16" s="193"/>
      <c r="AA16" s="193"/>
      <c r="AB16" s="273"/>
      <c r="AC16" s="317"/>
      <c r="AD16" s="283"/>
      <c r="AE16" s="317"/>
      <c r="AF16" s="359"/>
      <c r="AG16" s="325"/>
      <c r="AH16" s="273"/>
    </row>
    <row r="17" spans="1:34" s="37" customFormat="1" ht="37.5">
      <c r="A17" s="326">
        <v>2</v>
      </c>
      <c r="B17" s="295" t="s">
        <v>1103</v>
      </c>
      <c r="C17" s="401" t="s">
        <v>675</v>
      </c>
      <c r="D17" s="403">
        <v>2</v>
      </c>
      <c r="E17" s="275" t="s">
        <v>1027</v>
      </c>
      <c r="F17" s="275">
        <v>105</v>
      </c>
      <c r="G17" s="314">
        <v>3</v>
      </c>
      <c r="H17" s="295" t="s">
        <v>796</v>
      </c>
      <c r="I17" s="270" t="s">
        <v>651</v>
      </c>
      <c r="J17" s="270" t="s">
        <v>655</v>
      </c>
      <c r="K17" s="314" t="s">
        <v>656</v>
      </c>
      <c r="L17" s="496"/>
      <c r="M17" s="496"/>
      <c r="N17" s="496" t="s">
        <v>45</v>
      </c>
      <c r="O17" s="76" t="s">
        <v>41</v>
      </c>
      <c r="P17" s="31"/>
      <c r="Q17" s="31">
        <v>1</v>
      </c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263">
        <f>SUM(P18:AA18)</f>
        <v>28050</v>
      </c>
      <c r="AC17" s="349" t="s">
        <v>998</v>
      </c>
      <c r="AD17" s="349" t="s">
        <v>972</v>
      </c>
      <c r="AE17" s="349"/>
      <c r="AF17" s="349"/>
      <c r="AG17" s="326">
        <f>SUM(AG19:AG26)</f>
        <v>100</v>
      </c>
      <c r="AH17" s="263">
        <f>SUM(AH19:AH26)</f>
        <v>16700</v>
      </c>
    </row>
    <row r="18" spans="1:34" s="37" customFormat="1" ht="38.450000000000003" customHeight="1">
      <c r="A18" s="327"/>
      <c r="B18" s="295"/>
      <c r="C18" s="402"/>
      <c r="D18" s="403"/>
      <c r="E18" s="275"/>
      <c r="F18" s="275"/>
      <c r="G18" s="315"/>
      <c r="H18" s="295"/>
      <c r="I18" s="270"/>
      <c r="J18" s="270"/>
      <c r="K18" s="315"/>
      <c r="L18" s="536"/>
      <c r="M18" s="496"/>
      <c r="N18" s="496"/>
      <c r="O18" s="76" t="s">
        <v>19</v>
      </c>
      <c r="P18" s="31">
        <f>SUM(P20,P22,P24,P26)</f>
        <v>0</v>
      </c>
      <c r="Q18" s="31">
        <f t="shared" ref="Q18:AA18" si="5">SUM(Q20,Q22,Q24,Q26)</f>
        <v>6850</v>
      </c>
      <c r="R18" s="31">
        <f t="shared" si="5"/>
        <v>4500</v>
      </c>
      <c r="S18" s="31">
        <f t="shared" si="5"/>
        <v>0</v>
      </c>
      <c r="T18" s="31">
        <f t="shared" si="5"/>
        <v>0</v>
      </c>
      <c r="U18" s="31">
        <f t="shared" si="5"/>
        <v>5350</v>
      </c>
      <c r="V18" s="31">
        <f t="shared" si="5"/>
        <v>0</v>
      </c>
      <c r="W18" s="31">
        <f t="shared" si="5"/>
        <v>6850</v>
      </c>
      <c r="X18" s="31">
        <f t="shared" si="5"/>
        <v>4500</v>
      </c>
      <c r="Y18" s="31">
        <f t="shared" si="5"/>
        <v>0</v>
      </c>
      <c r="Z18" s="31">
        <f t="shared" si="5"/>
        <v>0</v>
      </c>
      <c r="AA18" s="31">
        <f t="shared" si="5"/>
        <v>0</v>
      </c>
      <c r="AB18" s="264"/>
      <c r="AC18" s="349"/>
      <c r="AD18" s="349"/>
      <c r="AE18" s="349"/>
      <c r="AF18" s="349"/>
      <c r="AG18" s="327"/>
      <c r="AH18" s="264"/>
    </row>
    <row r="19" spans="1:34" s="45" customFormat="1">
      <c r="A19" s="284"/>
      <c r="B19" s="284"/>
      <c r="C19" s="398" t="s">
        <v>657</v>
      </c>
      <c r="D19" s="296">
        <v>1</v>
      </c>
      <c r="E19" s="296" t="s">
        <v>1027</v>
      </c>
      <c r="F19" s="310" t="s">
        <v>1029</v>
      </c>
      <c r="G19" s="316"/>
      <c r="H19" s="302"/>
      <c r="I19" s="296" t="s">
        <v>651</v>
      </c>
      <c r="J19" s="296" t="s">
        <v>655</v>
      </c>
      <c r="K19" s="316"/>
      <c r="L19" s="304" t="s">
        <v>34</v>
      </c>
      <c r="M19" s="304" t="s">
        <v>658</v>
      </c>
      <c r="N19" s="304" t="s">
        <v>415</v>
      </c>
      <c r="O19" s="75" t="s">
        <v>44</v>
      </c>
      <c r="P19" s="95"/>
      <c r="Q19" s="132">
        <v>20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260">
        <f>SUM(P20:AA20)</f>
        <v>13700</v>
      </c>
      <c r="AC19" s="273"/>
      <c r="AD19" s="357"/>
      <c r="AE19" s="357">
        <v>24050</v>
      </c>
      <c r="AF19" s="273" t="s">
        <v>946</v>
      </c>
      <c r="AG19" s="324">
        <v>30</v>
      </c>
      <c r="AH19" s="260">
        <f>SUM(P20:U20)</f>
        <v>6850</v>
      </c>
    </row>
    <row r="20" spans="1:34" s="45" customFormat="1">
      <c r="A20" s="285"/>
      <c r="B20" s="285"/>
      <c r="C20" s="398"/>
      <c r="D20" s="296"/>
      <c r="E20" s="296"/>
      <c r="F20" s="311"/>
      <c r="G20" s="317"/>
      <c r="H20" s="302"/>
      <c r="I20" s="296"/>
      <c r="J20" s="296"/>
      <c r="K20" s="317"/>
      <c r="L20" s="304"/>
      <c r="M20" s="304"/>
      <c r="N20" s="304"/>
      <c r="O20" s="131" t="s">
        <v>19</v>
      </c>
      <c r="P20" s="95"/>
      <c r="Q20" s="53">
        <v>6850</v>
      </c>
      <c r="R20" s="53"/>
      <c r="S20" s="53"/>
      <c r="T20" s="53"/>
      <c r="U20" s="53"/>
      <c r="V20" s="53"/>
      <c r="W20" s="53">
        <v>6850</v>
      </c>
      <c r="X20" s="53"/>
      <c r="Y20" s="53"/>
      <c r="Z20" s="53"/>
      <c r="AA20" s="53"/>
      <c r="AB20" s="273"/>
      <c r="AC20" s="273"/>
      <c r="AD20" s="273"/>
      <c r="AE20" s="273"/>
      <c r="AF20" s="273"/>
      <c r="AG20" s="325"/>
      <c r="AH20" s="273"/>
    </row>
    <row r="21" spans="1:34" s="45" customFormat="1">
      <c r="A21" s="284"/>
      <c r="B21" s="284"/>
      <c r="C21" s="399" t="s">
        <v>659</v>
      </c>
      <c r="D21" s="316">
        <v>2</v>
      </c>
      <c r="E21" s="296" t="s">
        <v>1027</v>
      </c>
      <c r="F21" s="310" t="s">
        <v>1029</v>
      </c>
      <c r="G21" s="316"/>
      <c r="H21" s="302"/>
      <c r="I21" s="296" t="s">
        <v>651</v>
      </c>
      <c r="J21" s="296" t="s">
        <v>655</v>
      </c>
      <c r="K21" s="316"/>
      <c r="L21" s="304" t="s">
        <v>660</v>
      </c>
      <c r="M21" s="365" t="s">
        <v>661</v>
      </c>
      <c r="N21" s="365" t="s">
        <v>773</v>
      </c>
      <c r="O21" s="75" t="s">
        <v>42</v>
      </c>
      <c r="P21" s="95"/>
      <c r="Q21" s="53"/>
      <c r="R21" s="132">
        <v>5</v>
      </c>
      <c r="S21" s="53"/>
      <c r="T21" s="53"/>
      <c r="U21" s="53"/>
      <c r="V21" s="53"/>
      <c r="W21" s="53"/>
      <c r="X21" s="132">
        <v>5</v>
      </c>
      <c r="Y21" s="53"/>
      <c r="Z21" s="53"/>
      <c r="AA21" s="53"/>
      <c r="AB21" s="260">
        <f>SUM(P22:AA22)</f>
        <v>9000</v>
      </c>
      <c r="AC21" s="282"/>
      <c r="AD21" s="282"/>
      <c r="AE21" s="282"/>
      <c r="AF21" s="282"/>
      <c r="AG21" s="324">
        <v>30</v>
      </c>
      <c r="AH21" s="260">
        <f>SUM(P22:U22)</f>
        <v>4500</v>
      </c>
    </row>
    <row r="22" spans="1:34" s="45" customFormat="1">
      <c r="A22" s="285"/>
      <c r="B22" s="285"/>
      <c r="C22" s="400"/>
      <c r="D22" s="317"/>
      <c r="E22" s="296"/>
      <c r="F22" s="311"/>
      <c r="G22" s="317"/>
      <c r="H22" s="302"/>
      <c r="I22" s="296"/>
      <c r="J22" s="296"/>
      <c r="K22" s="317"/>
      <c r="L22" s="304"/>
      <c r="M22" s="366"/>
      <c r="N22" s="366"/>
      <c r="O22" s="75" t="s">
        <v>19</v>
      </c>
      <c r="P22" s="78"/>
      <c r="Q22" s="130"/>
      <c r="R22" s="46">
        <v>4500</v>
      </c>
      <c r="S22" s="130"/>
      <c r="T22" s="130"/>
      <c r="U22" s="130"/>
      <c r="V22" s="130"/>
      <c r="W22" s="130"/>
      <c r="X22" s="46">
        <v>4500</v>
      </c>
      <c r="Y22" s="130"/>
      <c r="Z22" s="130"/>
      <c r="AA22" s="130"/>
      <c r="AB22" s="273"/>
      <c r="AC22" s="283"/>
      <c r="AD22" s="283"/>
      <c r="AE22" s="283"/>
      <c r="AF22" s="283"/>
      <c r="AG22" s="325"/>
      <c r="AH22" s="273"/>
    </row>
    <row r="23" spans="1:34" s="45" customFormat="1">
      <c r="A23" s="284"/>
      <c r="B23" s="284"/>
      <c r="C23" s="399" t="s">
        <v>662</v>
      </c>
      <c r="D23" s="316">
        <v>3</v>
      </c>
      <c r="E23" s="296" t="s">
        <v>1027</v>
      </c>
      <c r="F23" s="310" t="s">
        <v>1029</v>
      </c>
      <c r="G23" s="316"/>
      <c r="H23" s="302"/>
      <c r="I23" s="296" t="s">
        <v>651</v>
      </c>
      <c r="J23" s="296" t="s">
        <v>655</v>
      </c>
      <c r="K23" s="316"/>
      <c r="L23" s="304" t="s">
        <v>663</v>
      </c>
      <c r="M23" s="365"/>
      <c r="N23" s="365" t="s">
        <v>681</v>
      </c>
      <c r="O23" s="75" t="s">
        <v>136</v>
      </c>
      <c r="P23" s="78"/>
      <c r="Q23" s="130"/>
      <c r="R23" s="46"/>
      <c r="S23" s="130"/>
      <c r="T23" s="130"/>
      <c r="U23" s="46">
        <v>1</v>
      </c>
      <c r="V23" s="130"/>
      <c r="W23" s="130"/>
      <c r="X23" s="46"/>
      <c r="Y23" s="130"/>
      <c r="Z23" s="130"/>
      <c r="AA23" s="130"/>
      <c r="AB23" s="260">
        <f>SUM(P24:AA24)</f>
        <v>5350</v>
      </c>
      <c r="AC23" s="282"/>
      <c r="AD23" s="282"/>
      <c r="AE23" s="282"/>
      <c r="AF23" s="282"/>
      <c r="AG23" s="324">
        <v>30</v>
      </c>
      <c r="AH23" s="260">
        <f>SUM(P24:U24)</f>
        <v>5350</v>
      </c>
    </row>
    <row r="24" spans="1:34" s="45" customFormat="1">
      <c r="A24" s="285"/>
      <c r="B24" s="285"/>
      <c r="C24" s="400"/>
      <c r="D24" s="317"/>
      <c r="E24" s="296"/>
      <c r="F24" s="311"/>
      <c r="G24" s="317"/>
      <c r="H24" s="302"/>
      <c r="I24" s="296"/>
      <c r="J24" s="296"/>
      <c r="K24" s="317"/>
      <c r="L24" s="304"/>
      <c r="M24" s="366"/>
      <c r="N24" s="366"/>
      <c r="O24" s="75" t="s">
        <v>19</v>
      </c>
      <c r="P24" s="78"/>
      <c r="Q24" s="130"/>
      <c r="R24" s="46"/>
      <c r="S24" s="130"/>
      <c r="T24" s="130"/>
      <c r="U24" s="132">
        <v>5350</v>
      </c>
      <c r="V24" s="130"/>
      <c r="W24" s="130"/>
      <c r="X24" s="46"/>
      <c r="Y24" s="130"/>
      <c r="Z24" s="130"/>
      <c r="AA24" s="130"/>
      <c r="AB24" s="273"/>
      <c r="AC24" s="283"/>
      <c r="AD24" s="283"/>
      <c r="AE24" s="283"/>
      <c r="AF24" s="283"/>
      <c r="AG24" s="325"/>
      <c r="AH24" s="273"/>
    </row>
    <row r="25" spans="1:34" s="45" customFormat="1">
      <c r="A25" s="284"/>
      <c r="B25" s="284"/>
      <c r="C25" s="399" t="s">
        <v>774</v>
      </c>
      <c r="D25" s="316">
        <v>4</v>
      </c>
      <c r="E25" s="296" t="s">
        <v>1027</v>
      </c>
      <c r="F25" s="310" t="s">
        <v>1029</v>
      </c>
      <c r="G25" s="316"/>
      <c r="H25" s="302"/>
      <c r="I25" s="296" t="s">
        <v>651</v>
      </c>
      <c r="J25" s="296" t="s">
        <v>655</v>
      </c>
      <c r="K25" s="316"/>
      <c r="L25" s="304" t="s">
        <v>34</v>
      </c>
      <c r="M25" s="365"/>
      <c r="N25" s="365" t="s">
        <v>334</v>
      </c>
      <c r="O25" s="75" t="s">
        <v>335</v>
      </c>
      <c r="P25" s="79"/>
      <c r="Q25" s="75"/>
      <c r="R25" s="75"/>
      <c r="S25" s="88"/>
      <c r="T25" s="88"/>
      <c r="U25" s="75"/>
      <c r="V25" s="88"/>
      <c r="W25" s="88"/>
      <c r="X25" s="75"/>
      <c r="Y25" s="75">
        <v>1</v>
      </c>
      <c r="Z25" s="88"/>
      <c r="AA25" s="88"/>
      <c r="AB25" s="260">
        <f t="shared" ref="AB25" si="6">SUM(P26:AA26)</f>
        <v>0</v>
      </c>
      <c r="AC25" s="282"/>
      <c r="AD25" s="282"/>
      <c r="AE25" s="282"/>
      <c r="AF25" s="282"/>
      <c r="AG25" s="324">
        <v>10</v>
      </c>
      <c r="AH25" s="260">
        <f>SUM(P26:U26)</f>
        <v>0</v>
      </c>
    </row>
    <row r="26" spans="1:34" s="45" customFormat="1" ht="25.15" customHeight="1">
      <c r="A26" s="285"/>
      <c r="B26" s="285"/>
      <c r="C26" s="400"/>
      <c r="D26" s="317"/>
      <c r="E26" s="296"/>
      <c r="F26" s="311"/>
      <c r="G26" s="317"/>
      <c r="H26" s="302"/>
      <c r="I26" s="296"/>
      <c r="J26" s="296"/>
      <c r="K26" s="317"/>
      <c r="L26" s="304"/>
      <c r="M26" s="366"/>
      <c r="N26" s="366"/>
      <c r="O26" s="75" t="s">
        <v>19</v>
      </c>
      <c r="P26" s="79"/>
      <c r="Q26" s="46"/>
      <c r="R26" s="131"/>
      <c r="S26" s="88"/>
      <c r="T26" s="88"/>
      <c r="U26" s="88"/>
      <c r="V26" s="88"/>
      <c r="W26" s="88"/>
      <c r="X26" s="131"/>
      <c r="Y26" s="88"/>
      <c r="Z26" s="88"/>
      <c r="AA26" s="88"/>
      <c r="AB26" s="273"/>
      <c r="AC26" s="283"/>
      <c r="AD26" s="283"/>
      <c r="AE26" s="283"/>
      <c r="AF26" s="283"/>
      <c r="AG26" s="325"/>
      <c r="AH26" s="273"/>
    </row>
    <row r="27" spans="1:34" ht="37.5">
      <c r="A27" s="10"/>
      <c r="B27" s="10"/>
      <c r="C27" s="10" t="s">
        <v>314</v>
      </c>
      <c r="D27" s="12"/>
      <c r="E27" s="12"/>
      <c r="F27" s="10"/>
      <c r="G27" s="103"/>
      <c r="H27" s="103"/>
      <c r="I27" s="103"/>
      <c r="J27" s="103"/>
      <c r="K27" s="103"/>
      <c r="L27" s="10"/>
      <c r="M27" s="11"/>
      <c r="N27" s="11"/>
      <c r="O27" s="12"/>
      <c r="P27" s="57">
        <f t="shared" ref="P27:AA27" si="7">SUM(P28,P109,P120)</f>
        <v>122080</v>
      </c>
      <c r="Q27" s="57">
        <f t="shared" si="7"/>
        <v>538140</v>
      </c>
      <c r="R27" s="57">
        <f t="shared" si="7"/>
        <v>423595</v>
      </c>
      <c r="S27" s="57">
        <f t="shared" si="7"/>
        <v>110600</v>
      </c>
      <c r="T27" s="57">
        <f t="shared" si="7"/>
        <v>117300</v>
      </c>
      <c r="U27" s="57">
        <f t="shared" si="7"/>
        <v>193200</v>
      </c>
      <c r="V27" s="57">
        <f t="shared" si="7"/>
        <v>124220</v>
      </c>
      <c r="W27" s="57">
        <f t="shared" si="7"/>
        <v>162310</v>
      </c>
      <c r="X27" s="57">
        <f t="shared" si="7"/>
        <v>167030</v>
      </c>
      <c r="Y27" s="57">
        <f t="shared" si="7"/>
        <v>129990</v>
      </c>
      <c r="Z27" s="57">
        <f t="shared" si="7"/>
        <v>280375</v>
      </c>
      <c r="AA27" s="57">
        <f t="shared" si="7"/>
        <v>78400</v>
      </c>
      <c r="AB27" s="59">
        <f>SUM(P27:AA27)</f>
        <v>2447240</v>
      </c>
      <c r="AC27" s="11"/>
      <c r="AD27" s="11"/>
      <c r="AE27" s="11"/>
      <c r="AF27" s="11"/>
      <c r="AG27" s="11"/>
      <c r="AH27" s="59">
        <f>SUM(AH28,AH109,AH120)</f>
        <v>1512800</v>
      </c>
    </row>
    <row r="28" spans="1:34" ht="56.25">
      <c r="A28" s="13"/>
      <c r="B28" s="13"/>
      <c r="C28" s="13" t="s">
        <v>315</v>
      </c>
      <c r="D28" s="8"/>
      <c r="E28" s="8"/>
      <c r="F28" s="13"/>
      <c r="G28" s="73"/>
      <c r="H28" s="73"/>
      <c r="I28" s="73"/>
      <c r="J28" s="73"/>
      <c r="K28" s="73"/>
      <c r="L28" s="13"/>
      <c r="M28" s="9"/>
      <c r="N28" s="9"/>
      <c r="O28" s="8"/>
      <c r="P28" s="56">
        <f>P30</f>
        <v>118480</v>
      </c>
      <c r="Q28" s="56">
        <f t="shared" ref="Q28:AA28" si="8">Q30</f>
        <v>496640</v>
      </c>
      <c r="R28" s="56">
        <f t="shared" si="8"/>
        <v>299595</v>
      </c>
      <c r="S28" s="56">
        <f t="shared" si="8"/>
        <v>102100</v>
      </c>
      <c r="T28" s="56">
        <f t="shared" si="8"/>
        <v>112600</v>
      </c>
      <c r="U28" s="56">
        <f t="shared" si="8"/>
        <v>163450</v>
      </c>
      <c r="V28" s="56">
        <f t="shared" si="8"/>
        <v>124220</v>
      </c>
      <c r="W28" s="56">
        <f t="shared" si="8"/>
        <v>158560</v>
      </c>
      <c r="X28" s="56">
        <f t="shared" si="8"/>
        <v>133380</v>
      </c>
      <c r="Y28" s="56">
        <f t="shared" si="8"/>
        <v>126240</v>
      </c>
      <c r="Z28" s="56">
        <f t="shared" si="8"/>
        <v>254375</v>
      </c>
      <c r="AA28" s="56">
        <f t="shared" si="8"/>
        <v>78400</v>
      </c>
      <c r="AB28" s="71">
        <f>SUM(P28:AA28)</f>
        <v>2168040</v>
      </c>
      <c r="AC28" s="9"/>
      <c r="AD28" s="9"/>
      <c r="AE28" s="9"/>
      <c r="AF28" s="9"/>
      <c r="AG28" s="9"/>
      <c r="AH28" s="71">
        <f>SUM(AH29)</f>
        <v>1292900</v>
      </c>
    </row>
    <row r="29" spans="1:34">
      <c r="A29" s="392"/>
      <c r="B29" s="303" t="s">
        <v>1104</v>
      </c>
      <c r="C29" s="305" t="s">
        <v>283</v>
      </c>
      <c r="D29" s="392"/>
      <c r="E29" s="392"/>
      <c r="F29" s="305"/>
      <c r="G29" s="284"/>
      <c r="H29" s="303"/>
      <c r="I29" s="303"/>
      <c r="J29" s="303"/>
      <c r="K29" s="284"/>
      <c r="L29" s="305"/>
      <c r="M29" s="305"/>
      <c r="N29" s="286" t="s">
        <v>151</v>
      </c>
      <c r="O29" s="83" t="s">
        <v>94</v>
      </c>
      <c r="P29" s="82"/>
      <c r="Q29" s="82">
        <v>8</v>
      </c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539">
        <f>SUM(P30:AA30)</f>
        <v>2168040</v>
      </c>
      <c r="AC29" s="289" t="s">
        <v>997</v>
      </c>
      <c r="AD29" s="289" t="s">
        <v>973</v>
      </c>
      <c r="AE29" s="289"/>
      <c r="AF29" s="289"/>
      <c r="AG29" s="286"/>
      <c r="AH29" s="260">
        <f>SUM(AH31,AH43,AH51,AH67,AH73,AH79,AH89,AH99)</f>
        <v>1292900</v>
      </c>
    </row>
    <row r="30" spans="1:34" ht="50.45" customHeight="1">
      <c r="A30" s="392"/>
      <c r="B30" s="303"/>
      <c r="C30" s="305"/>
      <c r="D30" s="392"/>
      <c r="E30" s="392"/>
      <c r="F30" s="305"/>
      <c r="G30" s="285"/>
      <c r="H30" s="303"/>
      <c r="I30" s="303"/>
      <c r="J30" s="303"/>
      <c r="K30" s="285"/>
      <c r="L30" s="305"/>
      <c r="M30" s="305"/>
      <c r="N30" s="321"/>
      <c r="O30" s="83" t="s">
        <v>19</v>
      </c>
      <c r="P30" s="34">
        <f t="shared" ref="P30:AA30" si="9">SUM(P32,P44,P52,P68,P74,P80,P90,P100,)</f>
        <v>118480</v>
      </c>
      <c r="Q30" s="34">
        <f t="shared" si="9"/>
        <v>496640</v>
      </c>
      <c r="R30" s="34">
        <f t="shared" si="9"/>
        <v>299595</v>
      </c>
      <c r="S30" s="34">
        <f t="shared" si="9"/>
        <v>102100</v>
      </c>
      <c r="T30" s="34">
        <f t="shared" si="9"/>
        <v>112600</v>
      </c>
      <c r="U30" s="34">
        <f t="shared" si="9"/>
        <v>163450</v>
      </c>
      <c r="V30" s="34">
        <f t="shared" si="9"/>
        <v>124220</v>
      </c>
      <c r="W30" s="34">
        <f t="shared" si="9"/>
        <v>158560</v>
      </c>
      <c r="X30" s="34">
        <f t="shared" si="9"/>
        <v>133380</v>
      </c>
      <c r="Y30" s="34">
        <f t="shared" si="9"/>
        <v>126240</v>
      </c>
      <c r="Z30" s="34">
        <f t="shared" si="9"/>
        <v>254375</v>
      </c>
      <c r="AA30" s="34">
        <f t="shared" si="9"/>
        <v>78400</v>
      </c>
      <c r="AB30" s="318"/>
      <c r="AC30" s="289"/>
      <c r="AD30" s="289"/>
      <c r="AE30" s="289"/>
      <c r="AF30" s="289"/>
      <c r="AG30" s="321"/>
      <c r="AH30" s="273"/>
    </row>
    <row r="31" spans="1:34" s="109" customFormat="1">
      <c r="A31" s="275">
        <v>3</v>
      </c>
      <c r="B31" s="295" t="s">
        <v>1105</v>
      </c>
      <c r="C31" s="380" t="s">
        <v>805</v>
      </c>
      <c r="D31" s="275">
        <v>1</v>
      </c>
      <c r="E31" s="275" t="s">
        <v>812</v>
      </c>
      <c r="F31" s="556" t="s">
        <v>1030</v>
      </c>
      <c r="G31" s="275">
        <v>4</v>
      </c>
      <c r="H31" s="295" t="s">
        <v>796</v>
      </c>
      <c r="I31" s="275" t="s">
        <v>758</v>
      </c>
      <c r="J31" s="275" t="s">
        <v>813</v>
      </c>
      <c r="K31" s="314" t="s">
        <v>759</v>
      </c>
      <c r="L31" s="294"/>
      <c r="M31" s="294"/>
      <c r="N31" s="294" t="s">
        <v>151</v>
      </c>
      <c r="O31" s="99" t="s">
        <v>94</v>
      </c>
      <c r="P31" s="108"/>
      <c r="Q31" s="108">
        <v>8</v>
      </c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261">
        <f>SUM(P32:AA32)</f>
        <v>219285</v>
      </c>
      <c r="AC31" s="262" t="s">
        <v>998</v>
      </c>
      <c r="AD31" s="262" t="s">
        <v>973</v>
      </c>
      <c r="AE31" s="262"/>
      <c r="AF31" s="262"/>
      <c r="AG31" s="326">
        <f>SUM(AG33:AG42)</f>
        <v>100</v>
      </c>
      <c r="AH31" s="261">
        <f>SUM(AH33:AH42)</f>
        <v>201180</v>
      </c>
    </row>
    <row r="32" spans="1:34" s="109" customFormat="1" ht="60.6" customHeight="1">
      <c r="A32" s="275"/>
      <c r="B32" s="295"/>
      <c r="C32" s="381"/>
      <c r="D32" s="275"/>
      <c r="E32" s="275"/>
      <c r="F32" s="556"/>
      <c r="G32" s="275"/>
      <c r="H32" s="295"/>
      <c r="I32" s="275"/>
      <c r="J32" s="275"/>
      <c r="K32" s="315"/>
      <c r="L32" s="383"/>
      <c r="M32" s="294"/>
      <c r="N32" s="294"/>
      <c r="O32" s="99" t="s">
        <v>19</v>
      </c>
      <c r="P32" s="68">
        <f>SUM(P34,P36,P38,P40,P42)</f>
        <v>1380</v>
      </c>
      <c r="Q32" s="68">
        <f t="shared" ref="Q32:AA32" si="10">SUM(Q34,Q36,Q38,Q40,Q42)</f>
        <v>194800</v>
      </c>
      <c r="R32" s="68">
        <f t="shared" si="10"/>
        <v>0</v>
      </c>
      <c r="S32" s="68">
        <f t="shared" si="10"/>
        <v>0</v>
      </c>
      <c r="T32" s="68">
        <f t="shared" si="10"/>
        <v>0</v>
      </c>
      <c r="U32" s="68">
        <f t="shared" si="10"/>
        <v>5000</v>
      </c>
      <c r="V32" s="68">
        <f t="shared" si="10"/>
        <v>5000</v>
      </c>
      <c r="W32" s="68">
        <f t="shared" si="10"/>
        <v>5000</v>
      </c>
      <c r="X32" s="68">
        <f t="shared" si="10"/>
        <v>6380</v>
      </c>
      <c r="Y32" s="68">
        <f t="shared" si="10"/>
        <v>0</v>
      </c>
      <c r="Z32" s="68">
        <f t="shared" si="10"/>
        <v>1725</v>
      </c>
      <c r="AA32" s="68">
        <f t="shared" si="10"/>
        <v>0</v>
      </c>
      <c r="AB32" s="262"/>
      <c r="AC32" s="262"/>
      <c r="AD32" s="262"/>
      <c r="AE32" s="262"/>
      <c r="AF32" s="262"/>
      <c r="AG32" s="327"/>
      <c r="AH32" s="262"/>
    </row>
    <row r="33" spans="1:34" s="45" customFormat="1" ht="28.5" customHeight="1">
      <c r="A33" s="296"/>
      <c r="B33" s="296"/>
      <c r="C33" s="365" t="s">
        <v>1098</v>
      </c>
      <c r="D33" s="296">
        <v>1</v>
      </c>
      <c r="E33" s="296" t="s">
        <v>53</v>
      </c>
      <c r="F33" s="369" t="s">
        <v>1031</v>
      </c>
      <c r="G33" s="316"/>
      <c r="H33" s="302"/>
      <c r="I33" s="316" t="s">
        <v>758</v>
      </c>
      <c r="J33" s="296" t="s">
        <v>764</v>
      </c>
      <c r="K33" s="316"/>
      <c r="L33" s="537" t="s">
        <v>760</v>
      </c>
      <c r="M33" s="365" t="s">
        <v>761</v>
      </c>
      <c r="N33" s="304" t="s">
        <v>151</v>
      </c>
      <c r="O33" s="75" t="s">
        <v>94</v>
      </c>
      <c r="P33" s="79"/>
      <c r="Q33" s="75">
        <v>8</v>
      </c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260">
        <f t="shared" ref="AB33" si="11">SUM(P34:AA34)</f>
        <v>194800</v>
      </c>
      <c r="AC33" s="273"/>
      <c r="AD33" s="357"/>
      <c r="AE33" s="357" t="s">
        <v>1012</v>
      </c>
      <c r="AF33" s="273" t="s">
        <v>995</v>
      </c>
      <c r="AG33" s="324">
        <v>60</v>
      </c>
      <c r="AH33" s="260">
        <f>SUM(P34:U34)</f>
        <v>194800</v>
      </c>
    </row>
    <row r="34" spans="1:34" s="45" customFormat="1" ht="34.9" customHeight="1">
      <c r="A34" s="296"/>
      <c r="B34" s="296"/>
      <c r="C34" s="366"/>
      <c r="D34" s="296"/>
      <c r="E34" s="296"/>
      <c r="F34" s="369"/>
      <c r="G34" s="317"/>
      <c r="H34" s="302"/>
      <c r="I34" s="317"/>
      <c r="J34" s="296"/>
      <c r="K34" s="317"/>
      <c r="L34" s="537"/>
      <c r="M34" s="366"/>
      <c r="N34" s="304"/>
      <c r="O34" s="75" t="s">
        <v>19</v>
      </c>
      <c r="P34" s="79"/>
      <c r="Q34" s="53">
        <v>194800</v>
      </c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273"/>
      <c r="AC34" s="273"/>
      <c r="AD34" s="273"/>
      <c r="AE34" s="273"/>
      <c r="AF34" s="273"/>
      <c r="AG34" s="325"/>
      <c r="AH34" s="273"/>
    </row>
    <row r="35" spans="1:34" s="45" customFormat="1" ht="28.9" customHeight="1">
      <c r="A35" s="296"/>
      <c r="B35" s="296"/>
      <c r="C35" s="365" t="s">
        <v>762</v>
      </c>
      <c r="D35" s="296">
        <v>2</v>
      </c>
      <c r="E35" s="296" t="s">
        <v>763</v>
      </c>
      <c r="F35" s="369" t="s">
        <v>1032</v>
      </c>
      <c r="G35" s="316"/>
      <c r="H35" s="302"/>
      <c r="I35" s="316" t="s">
        <v>758</v>
      </c>
      <c r="J35" s="296" t="s">
        <v>764</v>
      </c>
      <c r="K35" s="316"/>
      <c r="L35" s="537" t="s">
        <v>765</v>
      </c>
      <c r="M35" s="304"/>
      <c r="N35" s="304" t="s">
        <v>766</v>
      </c>
      <c r="O35" s="75" t="s">
        <v>44</v>
      </c>
      <c r="P35" s="79">
        <v>12</v>
      </c>
      <c r="Q35" s="88"/>
      <c r="R35" s="88"/>
      <c r="S35" s="88"/>
      <c r="T35" s="88"/>
      <c r="U35" s="88"/>
      <c r="V35" s="88"/>
      <c r="W35" s="88"/>
      <c r="X35" s="88">
        <v>12</v>
      </c>
      <c r="Y35" s="88"/>
      <c r="Z35" s="75"/>
      <c r="AA35" s="88"/>
      <c r="AB35" s="260">
        <f>SUM(P36:AA36)</f>
        <v>2760</v>
      </c>
      <c r="AC35" s="273"/>
      <c r="AD35" s="273"/>
      <c r="AE35" s="357">
        <v>24025</v>
      </c>
      <c r="AF35" s="273" t="s">
        <v>994</v>
      </c>
      <c r="AG35" s="324">
        <v>10</v>
      </c>
      <c r="AH35" s="260">
        <f>SUM(P36:U36)</f>
        <v>1380</v>
      </c>
    </row>
    <row r="36" spans="1:34" s="45" customFormat="1" ht="22.15" customHeight="1">
      <c r="A36" s="296"/>
      <c r="B36" s="296"/>
      <c r="C36" s="366"/>
      <c r="D36" s="296"/>
      <c r="E36" s="296"/>
      <c r="F36" s="369"/>
      <c r="G36" s="317"/>
      <c r="H36" s="302"/>
      <c r="I36" s="317"/>
      <c r="J36" s="296"/>
      <c r="K36" s="317"/>
      <c r="L36" s="537"/>
      <c r="M36" s="304"/>
      <c r="N36" s="304"/>
      <c r="O36" s="75" t="s">
        <v>19</v>
      </c>
      <c r="P36" s="95">
        <v>1380</v>
      </c>
      <c r="Q36" s="53"/>
      <c r="R36" s="53"/>
      <c r="S36" s="53"/>
      <c r="T36" s="53"/>
      <c r="U36" s="53"/>
      <c r="V36" s="53"/>
      <c r="W36" s="53"/>
      <c r="X36" s="53">
        <v>1380</v>
      </c>
      <c r="Y36" s="53"/>
      <c r="Z36" s="53"/>
      <c r="AA36" s="88"/>
      <c r="AB36" s="273"/>
      <c r="AC36" s="273"/>
      <c r="AD36" s="273"/>
      <c r="AE36" s="273"/>
      <c r="AF36" s="273"/>
      <c r="AG36" s="325"/>
      <c r="AH36" s="273"/>
    </row>
    <row r="37" spans="1:34" s="45" customFormat="1" ht="24.6" customHeight="1">
      <c r="A37" s="316"/>
      <c r="B37" s="316"/>
      <c r="C37" s="365" t="s">
        <v>767</v>
      </c>
      <c r="D37" s="316">
        <v>3</v>
      </c>
      <c r="E37" s="296" t="s">
        <v>763</v>
      </c>
      <c r="F37" s="369" t="s">
        <v>1032</v>
      </c>
      <c r="G37" s="316"/>
      <c r="H37" s="302"/>
      <c r="I37" s="316" t="s">
        <v>758</v>
      </c>
      <c r="J37" s="296" t="s">
        <v>764</v>
      </c>
      <c r="K37" s="316"/>
      <c r="L37" s="537" t="s">
        <v>765</v>
      </c>
      <c r="M37" s="365"/>
      <c r="N37" s="365" t="s">
        <v>151</v>
      </c>
      <c r="O37" s="75" t="s">
        <v>94</v>
      </c>
      <c r="P37" s="79"/>
      <c r="Q37" s="88"/>
      <c r="R37" s="88"/>
      <c r="S37" s="88"/>
      <c r="T37" s="88"/>
      <c r="U37" s="88">
        <v>2</v>
      </c>
      <c r="V37" s="88">
        <v>2</v>
      </c>
      <c r="W37" s="88">
        <v>2</v>
      </c>
      <c r="X37" s="88">
        <v>2</v>
      </c>
      <c r="Y37" s="88"/>
      <c r="Z37" s="88"/>
      <c r="AA37" s="88"/>
      <c r="AB37" s="266">
        <f t="shared" ref="AB37" si="12">SUM(P38:AA38)</f>
        <v>20000</v>
      </c>
      <c r="AC37" s="282"/>
      <c r="AD37" s="282"/>
      <c r="AE37" s="282"/>
      <c r="AF37" s="282"/>
      <c r="AG37" s="324">
        <v>10</v>
      </c>
      <c r="AH37" s="260">
        <f>SUM(P38:U38)</f>
        <v>5000</v>
      </c>
    </row>
    <row r="38" spans="1:34" s="45" customFormat="1" ht="24.6" customHeight="1">
      <c r="A38" s="317"/>
      <c r="B38" s="317"/>
      <c r="C38" s="366"/>
      <c r="D38" s="317"/>
      <c r="E38" s="296"/>
      <c r="F38" s="369"/>
      <c r="G38" s="317"/>
      <c r="H38" s="302"/>
      <c r="I38" s="317"/>
      <c r="J38" s="296"/>
      <c r="K38" s="317"/>
      <c r="L38" s="537"/>
      <c r="M38" s="366"/>
      <c r="N38" s="366"/>
      <c r="O38" s="75" t="s">
        <v>19</v>
      </c>
      <c r="P38" s="79"/>
      <c r="Q38" s="88"/>
      <c r="R38" s="88"/>
      <c r="S38" s="88"/>
      <c r="T38" s="88"/>
      <c r="U38" s="53">
        <v>5000</v>
      </c>
      <c r="V38" s="53">
        <v>5000</v>
      </c>
      <c r="W38" s="53">
        <v>5000</v>
      </c>
      <c r="X38" s="53">
        <v>5000</v>
      </c>
      <c r="Y38" s="53"/>
      <c r="Z38" s="88"/>
      <c r="AA38" s="88"/>
      <c r="AB38" s="267"/>
      <c r="AC38" s="283"/>
      <c r="AD38" s="283"/>
      <c r="AE38" s="283"/>
      <c r="AF38" s="283"/>
      <c r="AG38" s="325"/>
      <c r="AH38" s="273"/>
    </row>
    <row r="39" spans="1:34" s="45" customFormat="1" ht="25.15" customHeight="1">
      <c r="A39" s="316"/>
      <c r="B39" s="316"/>
      <c r="C39" s="365" t="s">
        <v>768</v>
      </c>
      <c r="D39" s="316">
        <v>4</v>
      </c>
      <c r="E39" s="296" t="s">
        <v>763</v>
      </c>
      <c r="F39" s="369" t="s">
        <v>1032</v>
      </c>
      <c r="G39" s="316"/>
      <c r="H39" s="302"/>
      <c r="I39" s="316" t="s">
        <v>758</v>
      </c>
      <c r="J39" s="296" t="s">
        <v>813</v>
      </c>
      <c r="K39" s="316"/>
      <c r="L39" s="537" t="s">
        <v>765</v>
      </c>
      <c r="M39" s="365" t="s">
        <v>769</v>
      </c>
      <c r="N39" s="365" t="s">
        <v>620</v>
      </c>
      <c r="O39" s="75" t="s">
        <v>44</v>
      </c>
      <c r="P39" s="79"/>
      <c r="Q39" s="88"/>
      <c r="R39" s="88"/>
      <c r="S39" s="88"/>
      <c r="T39" s="88"/>
      <c r="U39" s="88"/>
      <c r="V39" s="88"/>
      <c r="W39" s="88"/>
      <c r="X39" s="88"/>
      <c r="Y39" s="88"/>
      <c r="Z39" s="88">
        <v>15</v>
      </c>
      <c r="AA39" s="88"/>
      <c r="AB39" s="266">
        <f t="shared" ref="AB39" si="13">SUM(P40:AA40)</f>
        <v>1725</v>
      </c>
      <c r="AC39" s="282"/>
      <c r="AD39" s="282"/>
      <c r="AE39" s="282"/>
      <c r="AF39" s="282"/>
      <c r="AG39" s="324">
        <v>10</v>
      </c>
      <c r="AH39" s="260">
        <f>SUM(P40:U40)</f>
        <v>0</v>
      </c>
    </row>
    <row r="40" spans="1:34" s="45" customFormat="1" ht="22.9" customHeight="1">
      <c r="A40" s="317"/>
      <c r="B40" s="317"/>
      <c r="C40" s="366"/>
      <c r="D40" s="317"/>
      <c r="E40" s="296"/>
      <c r="F40" s="369"/>
      <c r="G40" s="317"/>
      <c r="H40" s="302"/>
      <c r="I40" s="317"/>
      <c r="J40" s="296"/>
      <c r="K40" s="317"/>
      <c r="L40" s="537"/>
      <c r="M40" s="366"/>
      <c r="N40" s="366"/>
      <c r="O40" s="75" t="s">
        <v>19</v>
      </c>
      <c r="P40" s="79"/>
      <c r="Q40" s="88"/>
      <c r="R40" s="88"/>
      <c r="S40" s="88"/>
      <c r="T40" s="88"/>
      <c r="U40" s="88"/>
      <c r="V40" s="88"/>
      <c r="W40" s="88"/>
      <c r="X40" s="88"/>
      <c r="Y40" s="88"/>
      <c r="Z40" s="95">
        <v>1725</v>
      </c>
      <c r="AA40" s="88"/>
      <c r="AB40" s="267"/>
      <c r="AC40" s="283"/>
      <c r="AD40" s="283"/>
      <c r="AE40" s="283"/>
      <c r="AF40" s="283"/>
      <c r="AG40" s="325"/>
      <c r="AH40" s="273"/>
    </row>
    <row r="41" spans="1:34" s="45" customFormat="1" ht="22.15" customHeight="1">
      <c r="A41" s="316"/>
      <c r="B41" s="316"/>
      <c r="C41" s="365" t="s">
        <v>770</v>
      </c>
      <c r="D41" s="316">
        <v>5</v>
      </c>
      <c r="E41" s="296" t="s">
        <v>763</v>
      </c>
      <c r="F41" s="369" t="s">
        <v>1032</v>
      </c>
      <c r="G41" s="316"/>
      <c r="H41" s="302"/>
      <c r="I41" s="316" t="s">
        <v>758</v>
      </c>
      <c r="J41" s="296" t="s">
        <v>764</v>
      </c>
      <c r="K41" s="316"/>
      <c r="L41" s="537" t="s">
        <v>771</v>
      </c>
      <c r="M41" s="365" t="s">
        <v>772</v>
      </c>
      <c r="N41" s="365" t="s">
        <v>151</v>
      </c>
      <c r="O41" s="75" t="s">
        <v>94</v>
      </c>
      <c r="P41" s="79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266">
        <f t="shared" ref="AB41" si="14">SUM(P42:AA42)</f>
        <v>0</v>
      </c>
      <c r="AC41" s="282"/>
      <c r="AD41" s="282"/>
      <c r="AE41" s="282"/>
      <c r="AF41" s="282"/>
      <c r="AG41" s="324">
        <v>10</v>
      </c>
      <c r="AH41" s="260">
        <f>SUM(P42:U42)</f>
        <v>0</v>
      </c>
    </row>
    <row r="42" spans="1:34" s="45" customFormat="1" ht="25.15" customHeight="1">
      <c r="A42" s="317"/>
      <c r="B42" s="317"/>
      <c r="C42" s="366"/>
      <c r="D42" s="317"/>
      <c r="E42" s="296"/>
      <c r="F42" s="369"/>
      <c r="G42" s="317"/>
      <c r="H42" s="302"/>
      <c r="I42" s="317"/>
      <c r="J42" s="296"/>
      <c r="K42" s="317"/>
      <c r="L42" s="537"/>
      <c r="M42" s="366"/>
      <c r="N42" s="366"/>
      <c r="O42" s="75" t="s">
        <v>19</v>
      </c>
      <c r="P42" s="79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267"/>
      <c r="AC42" s="283"/>
      <c r="AD42" s="283"/>
      <c r="AE42" s="283"/>
      <c r="AF42" s="283"/>
      <c r="AG42" s="325"/>
      <c r="AH42" s="273"/>
    </row>
    <row r="43" spans="1:34" s="61" customFormat="1" ht="37.5">
      <c r="A43" s="347">
        <v>4</v>
      </c>
      <c r="B43" s="295" t="s">
        <v>1106</v>
      </c>
      <c r="C43" s="374" t="s">
        <v>1239</v>
      </c>
      <c r="D43" s="347">
        <v>2</v>
      </c>
      <c r="E43" s="347" t="s">
        <v>47</v>
      </c>
      <c r="F43" s="526" t="s">
        <v>1033</v>
      </c>
      <c r="G43" s="275">
        <v>4</v>
      </c>
      <c r="H43" s="295" t="s">
        <v>796</v>
      </c>
      <c r="I43" s="275" t="s">
        <v>48</v>
      </c>
      <c r="J43" s="275" t="s">
        <v>49</v>
      </c>
      <c r="K43" s="314" t="s">
        <v>33</v>
      </c>
      <c r="L43" s="374"/>
      <c r="M43" s="374"/>
      <c r="N43" s="322" t="s">
        <v>45</v>
      </c>
      <c r="O43" s="89" t="s">
        <v>41</v>
      </c>
      <c r="P43" s="89">
        <v>1</v>
      </c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263">
        <f>SUM(P44:AA44)</f>
        <v>56550</v>
      </c>
      <c r="AC43" s="262" t="s">
        <v>998</v>
      </c>
      <c r="AD43" s="264" t="s">
        <v>974</v>
      </c>
      <c r="AE43" s="264"/>
      <c r="AF43" s="264"/>
      <c r="AG43" s="322">
        <v>100</v>
      </c>
      <c r="AH43" s="263">
        <f>SUM(AH45:AH50)</f>
        <v>51300</v>
      </c>
    </row>
    <row r="44" spans="1:34" s="61" customFormat="1">
      <c r="A44" s="347"/>
      <c r="B44" s="295"/>
      <c r="C44" s="374"/>
      <c r="D44" s="347"/>
      <c r="E44" s="347"/>
      <c r="F44" s="526"/>
      <c r="G44" s="275"/>
      <c r="H44" s="295"/>
      <c r="I44" s="275"/>
      <c r="J44" s="275"/>
      <c r="K44" s="315"/>
      <c r="L44" s="374"/>
      <c r="M44" s="374"/>
      <c r="N44" s="323"/>
      <c r="O44" s="89" t="s">
        <v>19</v>
      </c>
      <c r="P44" s="90">
        <f>SUM(P46,P48,P50)</f>
        <v>8100</v>
      </c>
      <c r="Q44" s="90">
        <f t="shared" ref="Q44:AA44" si="15">SUM(Q46,Q48,Q50)</f>
        <v>29100</v>
      </c>
      <c r="R44" s="90">
        <f t="shared" si="15"/>
        <v>11850</v>
      </c>
      <c r="S44" s="90">
        <f t="shared" si="15"/>
        <v>0</v>
      </c>
      <c r="T44" s="90">
        <f t="shared" si="15"/>
        <v>0</v>
      </c>
      <c r="U44" s="90">
        <f t="shared" si="15"/>
        <v>2250</v>
      </c>
      <c r="V44" s="90">
        <f t="shared" si="15"/>
        <v>3000</v>
      </c>
      <c r="W44" s="90">
        <f t="shared" si="15"/>
        <v>0</v>
      </c>
      <c r="X44" s="90">
        <f t="shared" si="15"/>
        <v>0</v>
      </c>
      <c r="Y44" s="90">
        <f t="shared" si="15"/>
        <v>0</v>
      </c>
      <c r="Z44" s="90">
        <f t="shared" si="15"/>
        <v>2250</v>
      </c>
      <c r="AA44" s="90">
        <f t="shared" si="15"/>
        <v>0</v>
      </c>
      <c r="AB44" s="264"/>
      <c r="AC44" s="262"/>
      <c r="AD44" s="264"/>
      <c r="AE44" s="264"/>
      <c r="AF44" s="264"/>
      <c r="AG44" s="323"/>
      <c r="AH44" s="264"/>
    </row>
    <row r="45" spans="1:34" ht="18" customHeight="1">
      <c r="A45" s="375"/>
      <c r="B45" s="375"/>
      <c r="C45" s="293" t="s">
        <v>46</v>
      </c>
      <c r="D45" s="375">
        <v>1</v>
      </c>
      <c r="E45" s="375" t="s">
        <v>47</v>
      </c>
      <c r="F45" s="491" t="s">
        <v>1033</v>
      </c>
      <c r="G45" s="316"/>
      <c r="H45" s="302"/>
      <c r="I45" s="296" t="s">
        <v>48</v>
      </c>
      <c r="J45" s="296" t="s">
        <v>49</v>
      </c>
      <c r="K45" s="316"/>
      <c r="L45" s="293" t="s">
        <v>34</v>
      </c>
      <c r="M45" s="293"/>
      <c r="N45" s="312" t="s">
        <v>45</v>
      </c>
      <c r="O45" s="85" t="s">
        <v>41</v>
      </c>
      <c r="P45" s="85">
        <v>1</v>
      </c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260">
        <f>SUM(P46:AA46)</f>
        <v>31800</v>
      </c>
      <c r="AC45" s="290"/>
      <c r="AD45" s="273"/>
      <c r="AE45" s="273" t="s">
        <v>952</v>
      </c>
      <c r="AF45" s="290" t="s">
        <v>953</v>
      </c>
      <c r="AG45" s="312">
        <v>40</v>
      </c>
      <c r="AH45" s="260">
        <f>SUM(P46:U46)</f>
        <v>31800</v>
      </c>
    </row>
    <row r="46" spans="1:34">
      <c r="A46" s="375"/>
      <c r="B46" s="375"/>
      <c r="C46" s="293"/>
      <c r="D46" s="375"/>
      <c r="E46" s="375"/>
      <c r="F46" s="491"/>
      <c r="G46" s="317"/>
      <c r="H46" s="302"/>
      <c r="I46" s="296"/>
      <c r="J46" s="296"/>
      <c r="K46" s="317"/>
      <c r="L46" s="293"/>
      <c r="M46" s="293"/>
      <c r="N46" s="313"/>
      <c r="O46" s="85" t="s">
        <v>19</v>
      </c>
      <c r="P46" s="24">
        <v>8100</v>
      </c>
      <c r="Q46" s="23">
        <v>15600</v>
      </c>
      <c r="R46" s="23">
        <v>8100</v>
      </c>
      <c r="S46" s="23"/>
      <c r="T46" s="23"/>
      <c r="U46" s="23"/>
      <c r="V46" s="23"/>
      <c r="W46" s="23"/>
      <c r="X46" s="23"/>
      <c r="Y46" s="23"/>
      <c r="Z46" s="23"/>
      <c r="AA46" s="23"/>
      <c r="AB46" s="273"/>
      <c r="AC46" s="290"/>
      <c r="AD46" s="273"/>
      <c r="AE46" s="273"/>
      <c r="AF46" s="290"/>
      <c r="AG46" s="313"/>
      <c r="AH46" s="273"/>
    </row>
    <row r="47" spans="1:34" ht="37.5">
      <c r="A47" s="375"/>
      <c r="B47" s="375"/>
      <c r="C47" s="293" t="s">
        <v>682</v>
      </c>
      <c r="D47" s="375">
        <v>3</v>
      </c>
      <c r="E47" s="375" t="s">
        <v>47</v>
      </c>
      <c r="F47" s="491" t="s">
        <v>1033</v>
      </c>
      <c r="G47" s="316"/>
      <c r="H47" s="302"/>
      <c r="I47" s="316" t="s">
        <v>48</v>
      </c>
      <c r="J47" s="296" t="s">
        <v>49</v>
      </c>
      <c r="K47" s="316"/>
      <c r="L47" s="293" t="s">
        <v>34</v>
      </c>
      <c r="M47" s="293"/>
      <c r="N47" s="375" t="s">
        <v>45</v>
      </c>
      <c r="O47" s="85" t="s">
        <v>41</v>
      </c>
      <c r="P47" s="35"/>
      <c r="Q47" s="74">
        <v>1</v>
      </c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260">
        <f>SUM(P48:AA48)</f>
        <v>9000</v>
      </c>
      <c r="AC47" s="290"/>
      <c r="AD47" s="290"/>
      <c r="AE47" s="290"/>
      <c r="AF47" s="290"/>
      <c r="AG47" s="312">
        <v>20</v>
      </c>
      <c r="AH47" s="260">
        <f>SUM(P48:U48)</f>
        <v>6000</v>
      </c>
    </row>
    <row r="48" spans="1:34" ht="51" customHeight="1">
      <c r="A48" s="375"/>
      <c r="B48" s="375"/>
      <c r="C48" s="293"/>
      <c r="D48" s="375"/>
      <c r="E48" s="375"/>
      <c r="F48" s="491"/>
      <c r="G48" s="317"/>
      <c r="H48" s="302"/>
      <c r="I48" s="317"/>
      <c r="J48" s="296"/>
      <c r="K48" s="317"/>
      <c r="L48" s="293"/>
      <c r="M48" s="293"/>
      <c r="N48" s="375"/>
      <c r="O48" s="85" t="s">
        <v>19</v>
      </c>
      <c r="P48" s="35"/>
      <c r="Q48" s="14">
        <v>6000</v>
      </c>
      <c r="R48" s="14"/>
      <c r="S48" s="14"/>
      <c r="T48" s="14"/>
      <c r="U48" s="14"/>
      <c r="V48" s="14">
        <v>3000</v>
      </c>
      <c r="W48" s="14"/>
      <c r="X48" s="14"/>
      <c r="Y48" s="14"/>
      <c r="Z48" s="14"/>
      <c r="AA48" s="14"/>
      <c r="AB48" s="273"/>
      <c r="AC48" s="290"/>
      <c r="AD48" s="290"/>
      <c r="AE48" s="290"/>
      <c r="AF48" s="290"/>
      <c r="AG48" s="313"/>
      <c r="AH48" s="273"/>
    </row>
    <row r="49" spans="1:34" ht="18" customHeight="1">
      <c r="A49" s="375"/>
      <c r="B49" s="375"/>
      <c r="C49" s="293" t="s">
        <v>51</v>
      </c>
      <c r="D49" s="375">
        <v>2</v>
      </c>
      <c r="E49" s="375" t="s">
        <v>47</v>
      </c>
      <c r="F49" s="491" t="s">
        <v>1033</v>
      </c>
      <c r="G49" s="316"/>
      <c r="H49" s="302"/>
      <c r="I49" s="316" t="s">
        <v>48</v>
      </c>
      <c r="J49" s="296" t="s">
        <v>49</v>
      </c>
      <c r="K49" s="316"/>
      <c r="L49" s="293" t="s">
        <v>34</v>
      </c>
      <c r="M49" s="293"/>
      <c r="N49" s="375" t="s">
        <v>45</v>
      </c>
      <c r="O49" s="85" t="s">
        <v>41</v>
      </c>
      <c r="P49" s="86"/>
      <c r="Q49" s="85">
        <v>1</v>
      </c>
      <c r="R49" s="86"/>
      <c r="S49" s="77"/>
      <c r="T49" s="77"/>
      <c r="U49" s="86"/>
      <c r="V49" s="77"/>
      <c r="W49" s="77"/>
      <c r="X49" s="77"/>
      <c r="Y49" s="77"/>
      <c r="Z49" s="86"/>
      <c r="AA49" s="77"/>
      <c r="AB49" s="260">
        <f>SUM(P50:AA50)</f>
        <v>15750</v>
      </c>
      <c r="AC49" s="290"/>
      <c r="AD49" s="357"/>
      <c r="AE49" s="357" t="s">
        <v>954</v>
      </c>
      <c r="AF49" s="290" t="s">
        <v>931</v>
      </c>
      <c r="AG49" s="312">
        <v>40</v>
      </c>
      <c r="AH49" s="260">
        <f>SUM(P50:U50)</f>
        <v>13500</v>
      </c>
    </row>
    <row r="50" spans="1:34" ht="51.75" customHeight="1">
      <c r="A50" s="375"/>
      <c r="B50" s="375"/>
      <c r="C50" s="293"/>
      <c r="D50" s="375"/>
      <c r="E50" s="375"/>
      <c r="F50" s="491"/>
      <c r="G50" s="317"/>
      <c r="H50" s="302"/>
      <c r="I50" s="317"/>
      <c r="J50" s="296"/>
      <c r="K50" s="317"/>
      <c r="L50" s="293"/>
      <c r="M50" s="293"/>
      <c r="N50" s="375"/>
      <c r="O50" s="85" t="s">
        <v>19</v>
      </c>
      <c r="P50" s="86"/>
      <c r="Q50" s="24">
        <v>7500</v>
      </c>
      <c r="R50" s="24">
        <v>3750</v>
      </c>
      <c r="S50" s="77"/>
      <c r="T50" s="77"/>
      <c r="U50" s="23">
        <v>2250</v>
      </c>
      <c r="V50" s="77"/>
      <c r="W50" s="77"/>
      <c r="X50" s="77"/>
      <c r="Y50" s="77"/>
      <c r="Z50" s="24">
        <v>2250</v>
      </c>
      <c r="AA50" s="77"/>
      <c r="AB50" s="273"/>
      <c r="AC50" s="290"/>
      <c r="AD50" s="273"/>
      <c r="AE50" s="273"/>
      <c r="AF50" s="290"/>
      <c r="AG50" s="313"/>
      <c r="AH50" s="273"/>
    </row>
    <row r="51" spans="1:34" s="61" customFormat="1" ht="37.5">
      <c r="A51" s="347">
        <v>5</v>
      </c>
      <c r="B51" s="295" t="s">
        <v>1107</v>
      </c>
      <c r="C51" s="374" t="s">
        <v>806</v>
      </c>
      <c r="D51" s="347">
        <v>3</v>
      </c>
      <c r="E51" s="347" t="s">
        <v>53</v>
      </c>
      <c r="F51" s="526" t="s">
        <v>1034</v>
      </c>
      <c r="G51" s="275">
        <v>5</v>
      </c>
      <c r="H51" s="295" t="s">
        <v>796</v>
      </c>
      <c r="I51" s="275" t="s">
        <v>54</v>
      </c>
      <c r="J51" s="275" t="s">
        <v>55</v>
      </c>
      <c r="K51" s="314" t="s">
        <v>56</v>
      </c>
      <c r="L51" s="374"/>
      <c r="M51" s="374"/>
      <c r="N51" s="322" t="s">
        <v>45</v>
      </c>
      <c r="O51" s="89" t="s">
        <v>41</v>
      </c>
      <c r="P51" s="87"/>
      <c r="Q51" s="87"/>
      <c r="R51" s="62">
        <v>1</v>
      </c>
      <c r="S51" s="62"/>
      <c r="T51" s="62"/>
      <c r="U51" s="62"/>
      <c r="V51" s="62"/>
      <c r="W51" s="62"/>
      <c r="X51" s="62"/>
      <c r="Y51" s="62"/>
      <c r="Z51" s="62"/>
      <c r="AA51" s="62"/>
      <c r="AB51" s="263">
        <f>SUM(P52:AA52)</f>
        <v>242000</v>
      </c>
      <c r="AC51" s="262" t="s">
        <v>998</v>
      </c>
      <c r="AD51" s="264" t="s">
        <v>974</v>
      </c>
      <c r="AE51" s="264"/>
      <c r="AF51" s="264"/>
      <c r="AG51" s="322">
        <f>SUM(AG53:AG66)</f>
        <v>100</v>
      </c>
      <c r="AH51" s="263">
        <f>SUM(AH53:AH66)</f>
        <v>65500</v>
      </c>
    </row>
    <row r="52" spans="1:34" s="61" customFormat="1">
      <c r="A52" s="347"/>
      <c r="B52" s="295"/>
      <c r="C52" s="374"/>
      <c r="D52" s="347"/>
      <c r="E52" s="347"/>
      <c r="F52" s="526"/>
      <c r="G52" s="275"/>
      <c r="H52" s="295"/>
      <c r="I52" s="275"/>
      <c r="J52" s="275"/>
      <c r="K52" s="315"/>
      <c r="L52" s="374"/>
      <c r="M52" s="374"/>
      <c r="N52" s="323"/>
      <c r="O52" s="89" t="s">
        <v>19</v>
      </c>
      <c r="P52" s="90">
        <f>SUM(P54,P56,P58,P60,P62,P64,P66)</f>
        <v>16000</v>
      </c>
      <c r="Q52" s="90">
        <f t="shared" ref="Q52:AA52" si="16">SUM(Q54,Q56,Q58,Q60,Q62,Q64,Q66)</f>
        <v>17700</v>
      </c>
      <c r="R52" s="90">
        <f t="shared" si="16"/>
        <v>18200</v>
      </c>
      <c r="S52" s="90">
        <f t="shared" si="16"/>
        <v>0</v>
      </c>
      <c r="T52" s="90">
        <f t="shared" si="16"/>
        <v>0</v>
      </c>
      <c r="U52" s="90">
        <f t="shared" si="16"/>
        <v>13600</v>
      </c>
      <c r="V52" s="90">
        <f t="shared" si="16"/>
        <v>0</v>
      </c>
      <c r="W52" s="90">
        <f t="shared" si="16"/>
        <v>23800</v>
      </c>
      <c r="X52" s="90">
        <f t="shared" si="16"/>
        <v>4900</v>
      </c>
      <c r="Y52" s="90">
        <f t="shared" si="16"/>
        <v>0</v>
      </c>
      <c r="Z52" s="90">
        <f t="shared" si="16"/>
        <v>147800</v>
      </c>
      <c r="AA52" s="90">
        <f t="shared" si="16"/>
        <v>0</v>
      </c>
      <c r="AB52" s="264"/>
      <c r="AC52" s="262"/>
      <c r="AD52" s="264"/>
      <c r="AE52" s="264"/>
      <c r="AF52" s="264"/>
      <c r="AG52" s="323"/>
      <c r="AH52" s="264"/>
    </row>
    <row r="53" spans="1:34" ht="18" customHeight="1">
      <c r="A53" s="375"/>
      <c r="B53" s="375"/>
      <c r="C53" s="293" t="s">
        <v>52</v>
      </c>
      <c r="D53" s="375">
        <v>7</v>
      </c>
      <c r="E53" s="375" t="s">
        <v>53</v>
      </c>
      <c r="F53" s="527" t="s">
        <v>1031</v>
      </c>
      <c r="G53" s="316"/>
      <c r="H53" s="302"/>
      <c r="I53" s="296" t="s">
        <v>54</v>
      </c>
      <c r="J53" s="296" t="s">
        <v>55</v>
      </c>
      <c r="K53" s="316"/>
      <c r="L53" s="293" t="s">
        <v>34</v>
      </c>
      <c r="M53" s="293"/>
      <c r="N53" s="312" t="s">
        <v>45</v>
      </c>
      <c r="O53" s="85" t="s">
        <v>41</v>
      </c>
      <c r="P53" s="86"/>
      <c r="Q53" s="77"/>
      <c r="R53" s="86">
        <v>1</v>
      </c>
      <c r="S53" s="77"/>
      <c r="T53" s="77"/>
      <c r="U53" s="77"/>
      <c r="V53" s="77"/>
      <c r="W53" s="77"/>
      <c r="X53" s="77"/>
      <c r="Y53" s="77"/>
      <c r="Z53" s="77"/>
      <c r="AA53" s="77"/>
      <c r="AB53" s="260">
        <f>SUM(P54:AA54)</f>
        <v>3750</v>
      </c>
      <c r="AC53" s="290"/>
      <c r="AD53" s="354"/>
      <c r="AE53" s="354">
        <v>243236</v>
      </c>
      <c r="AF53" s="290" t="s">
        <v>931</v>
      </c>
      <c r="AG53" s="312">
        <v>10</v>
      </c>
      <c r="AH53" s="260">
        <f>SUM(P54:U54)</f>
        <v>3750</v>
      </c>
    </row>
    <row r="54" spans="1:34">
      <c r="A54" s="375"/>
      <c r="B54" s="375"/>
      <c r="C54" s="293"/>
      <c r="D54" s="375"/>
      <c r="E54" s="375"/>
      <c r="F54" s="528"/>
      <c r="G54" s="317"/>
      <c r="H54" s="302"/>
      <c r="I54" s="296"/>
      <c r="J54" s="296"/>
      <c r="K54" s="317"/>
      <c r="L54" s="293"/>
      <c r="M54" s="293"/>
      <c r="N54" s="313"/>
      <c r="O54" s="85" t="s">
        <v>19</v>
      </c>
      <c r="P54" s="24"/>
      <c r="Q54" s="23"/>
      <c r="R54" s="23">
        <v>3750</v>
      </c>
      <c r="S54" s="23"/>
      <c r="T54" s="23"/>
      <c r="U54" s="23"/>
      <c r="V54" s="23"/>
      <c r="W54" s="23"/>
      <c r="X54" s="23"/>
      <c r="Y54" s="23"/>
      <c r="Z54" s="23"/>
      <c r="AA54" s="23"/>
      <c r="AB54" s="273"/>
      <c r="AC54" s="290"/>
      <c r="AD54" s="290"/>
      <c r="AE54" s="290"/>
      <c r="AF54" s="290"/>
      <c r="AG54" s="313"/>
      <c r="AH54" s="273"/>
    </row>
    <row r="55" spans="1:34">
      <c r="A55" s="375"/>
      <c r="B55" s="375"/>
      <c r="C55" s="293" t="s">
        <v>57</v>
      </c>
      <c r="D55" s="375">
        <v>3</v>
      </c>
      <c r="E55" s="375" t="s">
        <v>53</v>
      </c>
      <c r="F55" s="527" t="s">
        <v>1031</v>
      </c>
      <c r="G55" s="316"/>
      <c r="H55" s="302"/>
      <c r="I55" s="296" t="s">
        <v>54</v>
      </c>
      <c r="J55" s="296" t="s">
        <v>55</v>
      </c>
      <c r="K55" s="316"/>
      <c r="L55" s="293" t="s">
        <v>34</v>
      </c>
      <c r="M55" s="293"/>
      <c r="N55" s="375" t="s">
        <v>58</v>
      </c>
      <c r="O55" s="85" t="s">
        <v>44</v>
      </c>
      <c r="P55" s="197"/>
      <c r="Q55" s="198"/>
      <c r="R55" s="198">
        <v>2</v>
      </c>
      <c r="S55" s="198"/>
      <c r="T55" s="198"/>
      <c r="U55" s="198">
        <v>3</v>
      </c>
      <c r="V55" s="198"/>
      <c r="W55" s="198"/>
      <c r="X55" s="198">
        <v>3</v>
      </c>
      <c r="Y55" s="198"/>
      <c r="Z55" s="198">
        <v>2</v>
      </c>
      <c r="AA55" s="23"/>
      <c r="AB55" s="260">
        <f>SUM(P56:AA56)</f>
        <v>19400</v>
      </c>
      <c r="AC55" s="290"/>
      <c r="AD55" s="290"/>
      <c r="AE55" s="290"/>
      <c r="AF55" s="290"/>
      <c r="AG55" s="312">
        <v>10</v>
      </c>
      <c r="AH55" s="260">
        <f>SUM(P56:U56)</f>
        <v>9700</v>
      </c>
    </row>
    <row r="56" spans="1:34" ht="42" customHeight="1">
      <c r="A56" s="375"/>
      <c r="B56" s="375"/>
      <c r="C56" s="293"/>
      <c r="D56" s="375"/>
      <c r="E56" s="375"/>
      <c r="F56" s="528"/>
      <c r="G56" s="317"/>
      <c r="H56" s="302"/>
      <c r="I56" s="296"/>
      <c r="J56" s="296"/>
      <c r="K56" s="317"/>
      <c r="L56" s="293"/>
      <c r="M56" s="293"/>
      <c r="N56" s="375"/>
      <c r="O56" s="85" t="s">
        <v>19</v>
      </c>
      <c r="P56" s="24"/>
      <c r="Q56" s="23"/>
      <c r="R56" s="23">
        <v>4800</v>
      </c>
      <c r="S56" s="23"/>
      <c r="T56" s="23"/>
      <c r="U56" s="23">
        <v>4900</v>
      </c>
      <c r="V56" s="23"/>
      <c r="W56" s="23"/>
      <c r="X56" s="23">
        <v>4900</v>
      </c>
      <c r="Y56" s="23"/>
      <c r="Z56" s="23">
        <v>4800</v>
      </c>
      <c r="AA56" s="23"/>
      <c r="AB56" s="273"/>
      <c r="AC56" s="290"/>
      <c r="AD56" s="290"/>
      <c r="AE56" s="290"/>
      <c r="AF56" s="290"/>
      <c r="AG56" s="313"/>
      <c r="AH56" s="273"/>
    </row>
    <row r="57" spans="1:34" ht="18" customHeight="1">
      <c r="A57" s="375"/>
      <c r="B57" s="375"/>
      <c r="C57" s="293" t="s">
        <v>59</v>
      </c>
      <c r="D57" s="375">
        <v>1</v>
      </c>
      <c r="E57" s="375" t="s">
        <v>53</v>
      </c>
      <c r="F57" s="527" t="s">
        <v>1031</v>
      </c>
      <c r="G57" s="316"/>
      <c r="H57" s="302"/>
      <c r="I57" s="296" t="s">
        <v>54</v>
      </c>
      <c r="J57" s="296" t="s">
        <v>55</v>
      </c>
      <c r="K57" s="316"/>
      <c r="L57" s="293" t="s">
        <v>34</v>
      </c>
      <c r="M57" s="293"/>
      <c r="N57" s="375" t="s">
        <v>683</v>
      </c>
      <c r="O57" s="85" t="s">
        <v>44</v>
      </c>
      <c r="P57" s="86"/>
      <c r="Q57" s="86">
        <v>25</v>
      </c>
      <c r="R57" s="77"/>
      <c r="S57" s="77"/>
      <c r="T57" s="86"/>
      <c r="U57" s="86">
        <v>30</v>
      </c>
      <c r="V57" s="86"/>
      <c r="W57" s="86">
        <v>30</v>
      </c>
      <c r="X57" s="86"/>
      <c r="Y57" s="77"/>
      <c r="Z57" s="77"/>
      <c r="AA57" s="77"/>
      <c r="AB57" s="260">
        <f>SUM(P58:AA58)</f>
        <v>36300</v>
      </c>
      <c r="AC57" s="290" t="s">
        <v>654</v>
      </c>
      <c r="AD57" s="354"/>
      <c r="AE57" s="354">
        <v>243214</v>
      </c>
      <c r="AF57" s="290" t="s">
        <v>931</v>
      </c>
      <c r="AG57" s="312">
        <v>30</v>
      </c>
      <c r="AH57" s="260">
        <f>SUM(P58:U58)</f>
        <v>26400</v>
      </c>
    </row>
    <row r="58" spans="1:34" ht="45" customHeight="1">
      <c r="A58" s="375"/>
      <c r="B58" s="375"/>
      <c r="C58" s="293"/>
      <c r="D58" s="375"/>
      <c r="E58" s="375"/>
      <c r="F58" s="528"/>
      <c r="G58" s="317"/>
      <c r="H58" s="302"/>
      <c r="I58" s="296"/>
      <c r="J58" s="296"/>
      <c r="K58" s="317"/>
      <c r="L58" s="293"/>
      <c r="M58" s="293"/>
      <c r="N58" s="375"/>
      <c r="O58" s="85" t="s">
        <v>19</v>
      </c>
      <c r="P58" s="86"/>
      <c r="Q58" s="24">
        <v>17700</v>
      </c>
      <c r="R58" s="77"/>
      <c r="S58" s="77"/>
      <c r="T58" s="24"/>
      <c r="U58" s="24">
        <v>8700</v>
      </c>
      <c r="V58" s="24"/>
      <c r="W58" s="24">
        <v>9900</v>
      </c>
      <c r="X58" s="24"/>
      <c r="Y58" s="77"/>
      <c r="Z58" s="77"/>
      <c r="AA58" s="77"/>
      <c r="AB58" s="273"/>
      <c r="AC58" s="290"/>
      <c r="AD58" s="290"/>
      <c r="AE58" s="290"/>
      <c r="AF58" s="290"/>
      <c r="AG58" s="313"/>
      <c r="AH58" s="273"/>
    </row>
    <row r="59" spans="1:34" ht="27.6" customHeight="1">
      <c r="A59" s="312"/>
      <c r="B59" s="312"/>
      <c r="C59" s="345" t="s">
        <v>60</v>
      </c>
      <c r="D59" s="312">
        <v>2</v>
      </c>
      <c r="E59" s="375" t="s">
        <v>53</v>
      </c>
      <c r="F59" s="527" t="s">
        <v>1031</v>
      </c>
      <c r="G59" s="316"/>
      <c r="H59" s="310"/>
      <c r="I59" s="296" t="s">
        <v>54</v>
      </c>
      <c r="J59" s="316" t="s">
        <v>55</v>
      </c>
      <c r="K59" s="316"/>
      <c r="L59" s="312" t="s">
        <v>34</v>
      </c>
      <c r="M59" s="312"/>
      <c r="N59" s="312" t="s">
        <v>61</v>
      </c>
      <c r="O59" s="85" t="s">
        <v>44</v>
      </c>
      <c r="P59" s="86"/>
      <c r="Q59" s="77"/>
      <c r="R59" s="77"/>
      <c r="S59" s="77"/>
      <c r="T59" s="77"/>
      <c r="U59" s="77"/>
      <c r="V59" s="77"/>
      <c r="W59" s="77"/>
      <c r="X59" s="77"/>
      <c r="Y59" s="77"/>
      <c r="Z59" s="86">
        <v>80</v>
      </c>
      <c r="AA59" s="77"/>
      <c r="AB59" s="260">
        <f>SUM(P60:AA60)</f>
        <v>143000</v>
      </c>
      <c r="AC59" s="290" t="s">
        <v>654</v>
      </c>
      <c r="AD59" s="290"/>
      <c r="AE59" s="290"/>
      <c r="AF59" s="290"/>
      <c r="AG59" s="312">
        <v>20</v>
      </c>
      <c r="AH59" s="260">
        <f>SUM(P60:U60)</f>
        <v>0</v>
      </c>
    </row>
    <row r="60" spans="1:34" ht="55.5" customHeight="1">
      <c r="A60" s="313"/>
      <c r="B60" s="313"/>
      <c r="C60" s="346"/>
      <c r="D60" s="313"/>
      <c r="E60" s="375"/>
      <c r="F60" s="528"/>
      <c r="G60" s="317"/>
      <c r="H60" s="311"/>
      <c r="I60" s="296"/>
      <c r="J60" s="317"/>
      <c r="K60" s="317"/>
      <c r="L60" s="313"/>
      <c r="M60" s="313"/>
      <c r="N60" s="313"/>
      <c r="O60" s="85" t="s">
        <v>19</v>
      </c>
      <c r="P60" s="86"/>
      <c r="Q60" s="77"/>
      <c r="R60" s="77"/>
      <c r="S60" s="77"/>
      <c r="T60" s="77"/>
      <c r="U60" s="77"/>
      <c r="V60" s="77"/>
      <c r="W60" s="77"/>
      <c r="X60" s="77"/>
      <c r="Y60" s="77"/>
      <c r="Z60" s="24">
        <v>143000</v>
      </c>
      <c r="AA60" s="77"/>
      <c r="AB60" s="273"/>
      <c r="AC60" s="290"/>
      <c r="AD60" s="290"/>
      <c r="AE60" s="290"/>
      <c r="AF60" s="290"/>
      <c r="AG60" s="313"/>
      <c r="AH60" s="273"/>
    </row>
    <row r="61" spans="1:34" ht="30" customHeight="1">
      <c r="A61" s="312"/>
      <c r="B61" s="312"/>
      <c r="C61" s="345" t="s">
        <v>62</v>
      </c>
      <c r="D61" s="312">
        <v>5</v>
      </c>
      <c r="E61" s="375" t="s">
        <v>53</v>
      </c>
      <c r="F61" s="527" t="s">
        <v>1031</v>
      </c>
      <c r="G61" s="316"/>
      <c r="H61" s="310"/>
      <c r="I61" s="296" t="s">
        <v>54</v>
      </c>
      <c r="J61" s="316" t="s">
        <v>55</v>
      </c>
      <c r="K61" s="316"/>
      <c r="L61" s="312" t="s">
        <v>34</v>
      </c>
      <c r="M61" s="312"/>
      <c r="N61" s="312" t="s">
        <v>63</v>
      </c>
      <c r="O61" s="85" t="s">
        <v>44</v>
      </c>
      <c r="P61" s="86"/>
      <c r="Q61" s="77"/>
      <c r="R61" s="86">
        <v>25</v>
      </c>
      <c r="S61" s="86"/>
      <c r="T61" s="77"/>
      <c r="U61" s="77"/>
      <c r="V61" s="77"/>
      <c r="W61" s="77"/>
      <c r="X61" s="77"/>
      <c r="Y61" s="77"/>
      <c r="Z61" s="77"/>
      <c r="AA61" s="77"/>
      <c r="AB61" s="260">
        <f>SUM(P62:AA62)</f>
        <v>9650</v>
      </c>
      <c r="AC61" s="290" t="s">
        <v>654</v>
      </c>
      <c r="AD61" s="354"/>
      <c r="AE61" s="354">
        <v>243237</v>
      </c>
      <c r="AF61" s="290" t="s">
        <v>931</v>
      </c>
      <c r="AG61" s="312">
        <v>10</v>
      </c>
      <c r="AH61" s="260">
        <f>SUM(P62:U62)</f>
        <v>9650</v>
      </c>
    </row>
    <row r="62" spans="1:34" ht="33.75" customHeight="1">
      <c r="A62" s="313"/>
      <c r="B62" s="313"/>
      <c r="C62" s="346"/>
      <c r="D62" s="313"/>
      <c r="E62" s="375"/>
      <c r="F62" s="528"/>
      <c r="G62" s="317"/>
      <c r="H62" s="311"/>
      <c r="I62" s="296"/>
      <c r="J62" s="317"/>
      <c r="K62" s="317"/>
      <c r="L62" s="313"/>
      <c r="M62" s="313"/>
      <c r="N62" s="313"/>
      <c r="O62" s="85" t="s">
        <v>19</v>
      </c>
      <c r="P62" s="86"/>
      <c r="Q62" s="77"/>
      <c r="R62" s="24">
        <v>9650</v>
      </c>
      <c r="S62" s="24"/>
      <c r="T62" s="77"/>
      <c r="U62" s="77"/>
      <c r="V62" s="77"/>
      <c r="W62" s="77"/>
      <c r="X62" s="77"/>
      <c r="Y62" s="77"/>
      <c r="Z62" s="77"/>
      <c r="AA62" s="77"/>
      <c r="AB62" s="273"/>
      <c r="AC62" s="290"/>
      <c r="AD62" s="290"/>
      <c r="AE62" s="290"/>
      <c r="AF62" s="290"/>
      <c r="AG62" s="313"/>
      <c r="AH62" s="273"/>
    </row>
    <row r="63" spans="1:34" ht="27.6" customHeight="1">
      <c r="A63" s="312"/>
      <c r="B63" s="312"/>
      <c r="C63" s="345" t="s">
        <v>64</v>
      </c>
      <c r="D63" s="312">
        <v>4</v>
      </c>
      <c r="E63" s="375" t="s">
        <v>53</v>
      </c>
      <c r="F63" s="527" t="s">
        <v>1031</v>
      </c>
      <c r="G63" s="316"/>
      <c r="H63" s="310"/>
      <c r="I63" s="316" t="s">
        <v>54</v>
      </c>
      <c r="J63" s="316" t="s">
        <v>55</v>
      </c>
      <c r="K63" s="316"/>
      <c r="L63" s="312" t="s">
        <v>34</v>
      </c>
      <c r="M63" s="312"/>
      <c r="N63" s="312" t="s">
        <v>63</v>
      </c>
      <c r="O63" s="85" t="s">
        <v>44</v>
      </c>
      <c r="P63" s="86"/>
      <c r="Q63" s="77"/>
      <c r="R63" s="77"/>
      <c r="S63" s="77"/>
      <c r="T63" s="77"/>
      <c r="U63" s="77"/>
      <c r="V63" s="77"/>
      <c r="W63" s="86">
        <v>25</v>
      </c>
      <c r="X63" s="77"/>
      <c r="Y63" s="77"/>
      <c r="Z63" s="77"/>
      <c r="AA63" s="77"/>
      <c r="AB63" s="260">
        <f>SUM(P64:AA64)</f>
        <v>13900</v>
      </c>
      <c r="AC63" s="290" t="s">
        <v>654</v>
      </c>
      <c r="AD63" s="290"/>
      <c r="AE63" s="290"/>
      <c r="AF63" s="290"/>
      <c r="AG63" s="312">
        <v>10</v>
      </c>
      <c r="AH63" s="260">
        <f>SUM(P64:U64)</f>
        <v>0</v>
      </c>
    </row>
    <row r="64" spans="1:34" ht="23.25" customHeight="1">
      <c r="A64" s="313"/>
      <c r="B64" s="313"/>
      <c r="C64" s="346"/>
      <c r="D64" s="313"/>
      <c r="E64" s="375"/>
      <c r="F64" s="528"/>
      <c r="G64" s="317"/>
      <c r="H64" s="311"/>
      <c r="I64" s="317"/>
      <c r="J64" s="317"/>
      <c r="K64" s="317"/>
      <c r="L64" s="313"/>
      <c r="M64" s="313"/>
      <c r="N64" s="313"/>
      <c r="O64" s="85" t="s">
        <v>19</v>
      </c>
      <c r="P64" s="86"/>
      <c r="Q64" s="77"/>
      <c r="R64" s="77"/>
      <c r="S64" s="77"/>
      <c r="T64" s="77"/>
      <c r="U64" s="77"/>
      <c r="V64" s="77"/>
      <c r="W64" s="24">
        <v>13900</v>
      </c>
      <c r="X64" s="77"/>
      <c r="Y64" s="77"/>
      <c r="Z64" s="77"/>
      <c r="AA64" s="77"/>
      <c r="AB64" s="273"/>
      <c r="AC64" s="290"/>
      <c r="AD64" s="290"/>
      <c r="AE64" s="290"/>
      <c r="AF64" s="290"/>
      <c r="AG64" s="313"/>
      <c r="AH64" s="273"/>
    </row>
    <row r="65" spans="1:34" ht="23.45" customHeight="1">
      <c r="A65" s="312"/>
      <c r="B65" s="312"/>
      <c r="C65" s="345" t="s">
        <v>65</v>
      </c>
      <c r="D65" s="312">
        <v>6</v>
      </c>
      <c r="E65" s="375" t="s">
        <v>53</v>
      </c>
      <c r="F65" s="527" t="s">
        <v>1031</v>
      </c>
      <c r="G65" s="316"/>
      <c r="H65" s="310"/>
      <c r="I65" s="316" t="s">
        <v>54</v>
      </c>
      <c r="J65" s="316" t="s">
        <v>55</v>
      </c>
      <c r="K65" s="316"/>
      <c r="L65" s="312" t="s">
        <v>34</v>
      </c>
      <c r="M65" s="312"/>
      <c r="N65" s="312" t="s">
        <v>66</v>
      </c>
      <c r="O65" s="85" t="s">
        <v>44</v>
      </c>
      <c r="P65" s="86">
        <v>30</v>
      </c>
      <c r="Q65" s="77"/>
      <c r="R65" s="77"/>
      <c r="S65" s="77"/>
      <c r="T65" s="77"/>
      <c r="U65" s="86"/>
      <c r="V65" s="77"/>
      <c r="W65" s="77"/>
      <c r="X65" s="77"/>
      <c r="Y65" s="77"/>
      <c r="Z65" s="77"/>
      <c r="AA65" s="77"/>
      <c r="AB65" s="260">
        <f>SUM(P66:AA66)</f>
        <v>16000</v>
      </c>
      <c r="AC65" s="290" t="s">
        <v>654</v>
      </c>
      <c r="AD65" s="354"/>
      <c r="AE65" s="354">
        <v>243187</v>
      </c>
      <c r="AF65" s="290" t="s">
        <v>931</v>
      </c>
      <c r="AG65" s="312">
        <v>10</v>
      </c>
      <c r="AH65" s="260">
        <f>SUM(P66:U66)</f>
        <v>16000</v>
      </c>
    </row>
    <row r="66" spans="1:34" ht="37.5" customHeight="1">
      <c r="A66" s="313"/>
      <c r="B66" s="313"/>
      <c r="C66" s="346"/>
      <c r="D66" s="313"/>
      <c r="E66" s="375"/>
      <c r="F66" s="528"/>
      <c r="G66" s="317"/>
      <c r="H66" s="311"/>
      <c r="I66" s="317"/>
      <c r="J66" s="317"/>
      <c r="K66" s="317"/>
      <c r="L66" s="313"/>
      <c r="M66" s="313"/>
      <c r="N66" s="313"/>
      <c r="O66" s="85" t="s">
        <v>19</v>
      </c>
      <c r="P66" s="24">
        <v>16000</v>
      </c>
      <c r="Q66" s="77"/>
      <c r="R66" s="77"/>
      <c r="S66" s="77"/>
      <c r="T66" s="77"/>
      <c r="U66" s="24"/>
      <c r="V66" s="77"/>
      <c r="W66" s="77"/>
      <c r="X66" s="77"/>
      <c r="Y66" s="77"/>
      <c r="Z66" s="77"/>
      <c r="AA66" s="77"/>
      <c r="AB66" s="273"/>
      <c r="AC66" s="290"/>
      <c r="AD66" s="290"/>
      <c r="AE66" s="290"/>
      <c r="AF66" s="290"/>
      <c r="AG66" s="313"/>
      <c r="AH66" s="273"/>
    </row>
    <row r="67" spans="1:34" s="109" customFormat="1">
      <c r="A67" s="275">
        <v>6</v>
      </c>
      <c r="B67" s="295" t="s">
        <v>1108</v>
      </c>
      <c r="C67" s="380" t="s">
        <v>807</v>
      </c>
      <c r="D67" s="275">
        <v>4</v>
      </c>
      <c r="E67" s="275" t="s">
        <v>487</v>
      </c>
      <c r="F67" s="436" t="s">
        <v>1035</v>
      </c>
      <c r="G67" s="314">
        <v>1</v>
      </c>
      <c r="H67" s="295" t="s">
        <v>32</v>
      </c>
      <c r="I67" s="275" t="s">
        <v>488</v>
      </c>
      <c r="J67" s="275" t="s">
        <v>814</v>
      </c>
      <c r="K67" s="314" t="s">
        <v>33</v>
      </c>
      <c r="L67" s="275"/>
      <c r="M67" s="314"/>
      <c r="N67" s="314" t="s">
        <v>486</v>
      </c>
      <c r="O67" s="99" t="s">
        <v>127</v>
      </c>
      <c r="P67" s="108"/>
      <c r="Q67" s="99"/>
      <c r="R67" s="99"/>
      <c r="S67" s="99"/>
      <c r="T67" s="99"/>
      <c r="U67" s="99">
        <v>5</v>
      </c>
      <c r="V67" s="99"/>
      <c r="W67" s="99"/>
      <c r="X67" s="99"/>
      <c r="Y67" s="99"/>
      <c r="Z67" s="99"/>
      <c r="AA67" s="99"/>
      <c r="AB67" s="280">
        <f>SUM(P68:AA68)</f>
        <v>19800</v>
      </c>
      <c r="AC67" s="262" t="s">
        <v>998</v>
      </c>
      <c r="AD67" s="262" t="s">
        <v>975</v>
      </c>
      <c r="AE67" s="262"/>
      <c r="AF67" s="262"/>
      <c r="AG67" s="326">
        <f>SUM(AG69:AG72)</f>
        <v>100</v>
      </c>
      <c r="AH67" s="280">
        <f>SUM(AH69:AH72)</f>
        <v>19800</v>
      </c>
    </row>
    <row r="68" spans="1:34" s="109" customFormat="1">
      <c r="A68" s="275"/>
      <c r="B68" s="295"/>
      <c r="C68" s="381"/>
      <c r="D68" s="275"/>
      <c r="E68" s="275"/>
      <c r="F68" s="436"/>
      <c r="G68" s="315"/>
      <c r="H68" s="295"/>
      <c r="I68" s="275"/>
      <c r="J68" s="275"/>
      <c r="K68" s="315"/>
      <c r="L68" s="275"/>
      <c r="M68" s="315"/>
      <c r="N68" s="315"/>
      <c r="O68" s="99" t="s">
        <v>19</v>
      </c>
      <c r="P68" s="112">
        <f>SUM(P70,P72,)</f>
        <v>0</v>
      </c>
      <c r="Q68" s="133">
        <f t="shared" ref="Q68:AA68" si="17">SUM(Q70,Q72,)</f>
        <v>0</v>
      </c>
      <c r="R68" s="133">
        <f t="shared" si="17"/>
        <v>0</v>
      </c>
      <c r="S68" s="133">
        <f t="shared" si="17"/>
        <v>0</v>
      </c>
      <c r="T68" s="133">
        <f t="shared" si="17"/>
        <v>0</v>
      </c>
      <c r="U68" s="133">
        <f>SUM(U70,U72,)</f>
        <v>19800</v>
      </c>
      <c r="V68" s="133">
        <f t="shared" si="17"/>
        <v>0</v>
      </c>
      <c r="W68" s="133">
        <f t="shared" si="17"/>
        <v>0</v>
      </c>
      <c r="X68" s="133">
        <f t="shared" si="17"/>
        <v>0</v>
      </c>
      <c r="Y68" s="133">
        <f t="shared" si="17"/>
        <v>0</v>
      </c>
      <c r="Z68" s="133">
        <f t="shared" si="17"/>
        <v>0</v>
      </c>
      <c r="AA68" s="133">
        <f t="shared" si="17"/>
        <v>0</v>
      </c>
      <c r="AB68" s="281"/>
      <c r="AC68" s="262"/>
      <c r="AD68" s="262"/>
      <c r="AE68" s="262"/>
      <c r="AF68" s="262"/>
      <c r="AG68" s="327"/>
      <c r="AH68" s="281"/>
    </row>
    <row r="69" spans="1:34" s="45" customFormat="1" ht="35.450000000000003" customHeight="1">
      <c r="A69" s="296"/>
      <c r="B69" s="296"/>
      <c r="C69" s="365" t="s">
        <v>799</v>
      </c>
      <c r="D69" s="296">
        <v>1</v>
      </c>
      <c r="E69" s="296" t="s">
        <v>487</v>
      </c>
      <c r="F69" s="372" t="s">
        <v>1036</v>
      </c>
      <c r="G69" s="316"/>
      <c r="H69" s="310"/>
      <c r="I69" s="296" t="s">
        <v>488</v>
      </c>
      <c r="J69" s="296" t="s">
        <v>489</v>
      </c>
      <c r="K69" s="316"/>
      <c r="L69" s="296"/>
      <c r="M69" s="296" t="s">
        <v>485</v>
      </c>
      <c r="N69" s="296" t="s">
        <v>490</v>
      </c>
      <c r="O69" s="75" t="s">
        <v>44</v>
      </c>
      <c r="P69" s="79"/>
      <c r="Q69" s="75">
        <v>50</v>
      </c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260">
        <f>SUM(P70:AA70)</f>
        <v>0</v>
      </c>
      <c r="AC69" s="273"/>
      <c r="AD69" s="273"/>
      <c r="AE69" s="354">
        <v>243190</v>
      </c>
      <c r="AF69" s="290" t="s">
        <v>990</v>
      </c>
      <c r="AG69" s="324">
        <v>50</v>
      </c>
      <c r="AH69" s="260">
        <f>SUM(P70:U70)</f>
        <v>0</v>
      </c>
    </row>
    <row r="70" spans="1:34" s="45" customFormat="1" ht="35.450000000000003" customHeight="1">
      <c r="A70" s="296"/>
      <c r="B70" s="296"/>
      <c r="C70" s="366"/>
      <c r="D70" s="296"/>
      <c r="E70" s="296"/>
      <c r="F70" s="373"/>
      <c r="G70" s="317"/>
      <c r="H70" s="311"/>
      <c r="I70" s="296"/>
      <c r="J70" s="296"/>
      <c r="K70" s="317"/>
      <c r="L70" s="296"/>
      <c r="M70" s="296"/>
      <c r="N70" s="296"/>
      <c r="O70" s="75" t="s">
        <v>19</v>
      </c>
      <c r="P70" s="79"/>
      <c r="Q70" s="75">
        <v>0</v>
      </c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273"/>
      <c r="AC70" s="273"/>
      <c r="AD70" s="273"/>
      <c r="AE70" s="290"/>
      <c r="AF70" s="290"/>
      <c r="AG70" s="325"/>
      <c r="AH70" s="273"/>
    </row>
    <row r="71" spans="1:34" s="45" customFormat="1">
      <c r="A71" s="296"/>
      <c r="B71" s="296"/>
      <c r="C71" s="365" t="s">
        <v>491</v>
      </c>
      <c r="D71" s="296">
        <v>2</v>
      </c>
      <c r="E71" s="296" t="s">
        <v>487</v>
      </c>
      <c r="F71" s="372" t="s">
        <v>1036</v>
      </c>
      <c r="G71" s="316"/>
      <c r="H71" s="310"/>
      <c r="I71" s="296" t="s">
        <v>488</v>
      </c>
      <c r="J71" s="296" t="s">
        <v>492</v>
      </c>
      <c r="K71" s="316"/>
      <c r="L71" s="296"/>
      <c r="M71" s="296" t="s">
        <v>493</v>
      </c>
      <c r="N71" s="296" t="s">
        <v>486</v>
      </c>
      <c r="O71" s="75" t="s">
        <v>127</v>
      </c>
      <c r="P71" s="79"/>
      <c r="Q71" s="75"/>
      <c r="R71" s="75"/>
      <c r="S71" s="75"/>
      <c r="T71" s="75"/>
      <c r="U71" s="75">
        <v>5</v>
      </c>
      <c r="V71" s="75"/>
      <c r="W71" s="75"/>
      <c r="X71" s="75"/>
      <c r="Y71" s="75"/>
      <c r="Z71" s="75"/>
      <c r="AA71" s="75"/>
      <c r="AB71" s="260">
        <f>SUM(P72:AA72)</f>
        <v>19800</v>
      </c>
      <c r="AC71" s="273"/>
      <c r="AD71" s="273"/>
      <c r="AE71" s="273"/>
      <c r="AF71" s="273"/>
      <c r="AG71" s="324">
        <v>50</v>
      </c>
      <c r="AH71" s="260">
        <f>SUM(P72:U72)</f>
        <v>19800</v>
      </c>
    </row>
    <row r="72" spans="1:34" s="45" customFormat="1">
      <c r="A72" s="296"/>
      <c r="B72" s="296"/>
      <c r="C72" s="366"/>
      <c r="D72" s="296"/>
      <c r="E72" s="296"/>
      <c r="F72" s="373"/>
      <c r="G72" s="317"/>
      <c r="H72" s="311"/>
      <c r="I72" s="296"/>
      <c r="J72" s="296"/>
      <c r="K72" s="317"/>
      <c r="L72" s="296"/>
      <c r="M72" s="296"/>
      <c r="N72" s="296"/>
      <c r="O72" s="75" t="s">
        <v>19</v>
      </c>
      <c r="P72" s="79"/>
      <c r="Q72" s="75"/>
      <c r="R72" s="75"/>
      <c r="S72" s="75"/>
      <c r="T72" s="75"/>
      <c r="U72" s="132">
        <v>19800</v>
      </c>
      <c r="V72" s="75"/>
      <c r="W72" s="75"/>
      <c r="X72" s="75"/>
      <c r="Y72" s="75"/>
      <c r="Z72" s="75"/>
      <c r="AA72" s="75"/>
      <c r="AB72" s="273"/>
      <c r="AC72" s="273"/>
      <c r="AD72" s="273"/>
      <c r="AE72" s="273"/>
      <c r="AF72" s="273"/>
      <c r="AG72" s="325"/>
      <c r="AH72" s="273"/>
    </row>
    <row r="73" spans="1:34" s="109" customFormat="1" ht="37.5">
      <c r="A73" s="275">
        <v>7</v>
      </c>
      <c r="B73" s="275" t="s">
        <v>1109</v>
      </c>
      <c r="C73" s="294" t="s">
        <v>808</v>
      </c>
      <c r="D73" s="275">
        <v>5</v>
      </c>
      <c r="E73" s="275" t="s">
        <v>53</v>
      </c>
      <c r="F73" s="526" t="s">
        <v>1034</v>
      </c>
      <c r="G73" s="314">
        <v>5</v>
      </c>
      <c r="H73" s="275" t="s">
        <v>311</v>
      </c>
      <c r="I73" s="275" t="s">
        <v>312</v>
      </c>
      <c r="J73" s="275" t="s">
        <v>815</v>
      </c>
      <c r="K73" s="314" t="s">
        <v>38</v>
      </c>
      <c r="L73" s="294"/>
      <c r="M73" s="294"/>
      <c r="N73" s="294" t="s">
        <v>45</v>
      </c>
      <c r="O73" s="99" t="s">
        <v>41</v>
      </c>
      <c r="P73" s="108"/>
      <c r="Q73" s="126"/>
      <c r="R73" s="108">
        <v>1</v>
      </c>
      <c r="S73" s="108"/>
      <c r="T73" s="108"/>
      <c r="U73" s="108"/>
      <c r="V73" s="108"/>
      <c r="W73" s="108"/>
      <c r="X73" s="108"/>
      <c r="Y73" s="108"/>
      <c r="Z73" s="108"/>
      <c r="AA73" s="108"/>
      <c r="AB73" s="280">
        <f>SUM(P74:AA74)</f>
        <v>123000</v>
      </c>
      <c r="AC73" s="262" t="s">
        <v>998</v>
      </c>
      <c r="AD73" s="262" t="s">
        <v>976</v>
      </c>
      <c r="AE73" s="262"/>
      <c r="AF73" s="262"/>
      <c r="AG73" s="326">
        <v>100</v>
      </c>
      <c r="AH73" s="280">
        <f>SUM(AH75:AH78)</f>
        <v>123000</v>
      </c>
    </row>
    <row r="74" spans="1:34" s="109" customFormat="1">
      <c r="A74" s="275"/>
      <c r="B74" s="275"/>
      <c r="C74" s="294"/>
      <c r="D74" s="275"/>
      <c r="E74" s="275"/>
      <c r="F74" s="526"/>
      <c r="G74" s="315"/>
      <c r="H74" s="275"/>
      <c r="I74" s="275"/>
      <c r="J74" s="275"/>
      <c r="K74" s="315"/>
      <c r="L74" s="294"/>
      <c r="M74" s="294"/>
      <c r="N74" s="294"/>
      <c r="O74" s="99" t="s">
        <v>19</v>
      </c>
      <c r="P74" s="68">
        <f>SUM(P76,P78)</f>
        <v>0</v>
      </c>
      <c r="Q74" s="68">
        <f t="shared" ref="Q74:AA74" si="18">SUM(Q76,Q78)</f>
        <v>3000</v>
      </c>
      <c r="R74" s="68">
        <f t="shared" si="18"/>
        <v>120000</v>
      </c>
      <c r="S74" s="68">
        <f t="shared" si="18"/>
        <v>0</v>
      </c>
      <c r="T74" s="68">
        <f t="shared" si="18"/>
        <v>0</v>
      </c>
      <c r="U74" s="68">
        <f t="shared" si="18"/>
        <v>0</v>
      </c>
      <c r="V74" s="68">
        <f t="shared" si="18"/>
        <v>0</v>
      </c>
      <c r="W74" s="68">
        <f t="shared" si="18"/>
        <v>0</v>
      </c>
      <c r="X74" s="68">
        <f t="shared" si="18"/>
        <v>0</v>
      </c>
      <c r="Y74" s="68">
        <f t="shared" si="18"/>
        <v>0</v>
      </c>
      <c r="Z74" s="68">
        <f t="shared" si="18"/>
        <v>0</v>
      </c>
      <c r="AA74" s="68">
        <f t="shared" si="18"/>
        <v>0</v>
      </c>
      <c r="AB74" s="281"/>
      <c r="AC74" s="262"/>
      <c r="AD74" s="262"/>
      <c r="AE74" s="262"/>
      <c r="AF74" s="262"/>
      <c r="AG74" s="327"/>
      <c r="AH74" s="281"/>
    </row>
    <row r="75" spans="1:34" s="45" customFormat="1">
      <c r="A75" s="296"/>
      <c r="B75" s="296"/>
      <c r="C75" s="304" t="s">
        <v>1024</v>
      </c>
      <c r="D75" s="364">
        <v>1</v>
      </c>
      <c r="E75" s="364" t="s">
        <v>53</v>
      </c>
      <c r="F75" s="527" t="s">
        <v>1031</v>
      </c>
      <c r="G75" s="522"/>
      <c r="H75" s="522"/>
      <c r="I75" s="522" t="s">
        <v>312</v>
      </c>
      <c r="J75" s="522" t="s">
        <v>313</v>
      </c>
      <c r="K75" s="522"/>
      <c r="L75" s="304" t="s">
        <v>34</v>
      </c>
      <c r="M75" s="304"/>
      <c r="N75" s="304" t="s">
        <v>66</v>
      </c>
      <c r="O75" s="75" t="s">
        <v>44</v>
      </c>
      <c r="P75" s="79"/>
      <c r="Q75" s="80"/>
      <c r="R75" s="79">
        <v>30</v>
      </c>
      <c r="S75" s="88"/>
      <c r="T75" s="88"/>
      <c r="U75" s="88"/>
      <c r="V75" s="88"/>
      <c r="W75" s="88"/>
      <c r="X75" s="88"/>
      <c r="Y75" s="88"/>
      <c r="Z75" s="88"/>
      <c r="AA75" s="88"/>
      <c r="AB75" s="260">
        <f>SUM(P76:AA76)</f>
        <v>120000</v>
      </c>
      <c r="AC75" s="273" t="s">
        <v>654</v>
      </c>
      <c r="AD75" s="273"/>
      <c r="AE75" s="273" t="s">
        <v>1011</v>
      </c>
      <c r="AF75" s="273"/>
      <c r="AG75" s="324">
        <v>80</v>
      </c>
      <c r="AH75" s="260">
        <f>SUM(P76:U76)</f>
        <v>120000</v>
      </c>
    </row>
    <row r="76" spans="1:34" s="45" customFormat="1" ht="41.45" customHeight="1">
      <c r="A76" s="296"/>
      <c r="B76" s="296"/>
      <c r="C76" s="304"/>
      <c r="D76" s="364"/>
      <c r="E76" s="364"/>
      <c r="F76" s="528"/>
      <c r="G76" s="523"/>
      <c r="H76" s="523"/>
      <c r="I76" s="523"/>
      <c r="J76" s="523"/>
      <c r="K76" s="523"/>
      <c r="L76" s="304"/>
      <c r="M76" s="304"/>
      <c r="N76" s="304"/>
      <c r="O76" s="75" t="s">
        <v>19</v>
      </c>
      <c r="P76" s="95"/>
      <c r="Q76" s="199"/>
      <c r="R76" s="95">
        <v>120000</v>
      </c>
      <c r="S76" s="53"/>
      <c r="T76" s="53"/>
      <c r="U76" s="53"/>
      <c r="V76" s="53"/>
      <c r="W76" s="53"/>
      <c r="X76" s="53"/>
      <c r="Y76" s="53"/>
      <c r="Z76" s="53"/>
      <c r="AA76" s="53"/>
      <c r="AB76" s="273"/>
      <c r="AC76" s="273"/>
      <c r="AD76" s="273"/>
      <c r="AE76" s="273"/>
      <c r="AF76" s="273"/>
      <c r="AG76" s="325"/>
      <c r="AH76" s="273"/>
    </row>
    <row r="77" spans="1:34" s="45" customFormat="1">
      <c r="A77" s="296"/>
      <c r="B77" s="296"/>
      <c r="C77" s="304" t="s">
        <v>798</v>
      </c>
      <c r="D77" s="364">
        <v>1</v>
      </c>
      <c r="E77" s="364" t="s">
        <v>53</v>
      </c>
      <c r="F77" s="527" t="s">
        <v>1031</v>
      </c>
      <c r="G77" s="522"/>
      <c r="H77" s="522"/>
      <c r="I77" s="522" t="s">
        <v>146</v>
      </c>
      <c r="J77" s="522" t="s">
        <v>147</v>
      </c>
      <c r="K77" s="522"/>
      <c r="L77" s="304" t="s">
        <v>34</v>
      </c>
      <c r="M77" s="304"/>
      <c r="N77" s="304" t="s">
        <v>415</v>
      </c>
      <c r="O77" s="75" t="s">
        <v>44</v>
      </c>
      <c r="P77" s="79"/>
      <c r="Q77" s="80">
        <v>20</v>
      </c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260">
        <f>SUM(P78:AA78)</f>
        <v>3000</v>
      </c>
      <c r="AC77" s="273"/>
      <c r="AD77" s="273"/>
      <c r="AE77" s="273"/>
      <c r="AF77" s="273"/>
      <c r="AG77" s="324">
        <v>20</v>
      </c>
      <c r="AH77" s="260">
        <f>SUM(P78:U78)</f>
        <v>3000</v>
      </c>
    </row>
    <row r="78" spans="1:34" s="45" customFormat="1" ht="30" customHeight="1">
      <c r="A78" s="296"/>
      <c r="B78" s="296"/>
      <c r="C78" s="304"/>
      <c r="D78" s="364"/>
      <c r="E78" s="364"/>
      <c r="F78" s="528"/>
      <c r="G78" s="523"/>
      <c r="H78" s="523"/>
      <c r="I78" s="523"/>
      <c r="J78" s="523"/>
      <c r="K78" s="523"/>
      <c r="L78" s="304"/>
      <c r="M78" s="304"/>
      <c r="N78" s="304"/>
      <c r="O78" s="75" t="s">
        <v>19</v>
      </c>
      <c r="P78" s="79"/>
      <c r="Q78" s="44">
        <v>3000</v>
      </c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273"/>
      <c r="AC78" s="273"/>
      <c r="AD78" s="273"/>
      <c r="AE78" s="273"/>
      <c r="AF78" s="273"/>
      <c r="AG78" s="325"/>
      <c r="AH78" s="273"/>
    </row>
    <row r="79" spans="1:34" s="109" customFormat="1">
      <c r="A79" s="275">
        <v>8</v>
      </c>
      <c r="B79" s="275" t="s">
        <v>1110</v>
      </c>
      <c r="C79" s="524" t="s">
        <v>809</v>
      </c>
      <c r="D79" s="275">
        <v>6</v>
      </c>
      <c r="E79" s="275" t="s">
        <v>787</v>
      </c>
      <c r="F79" s="496"/>
      <c r="G79" s="314">
        <v>1</v>
      </c>
      <c r="H79" s="275" t="s">
        <v>797</v>
      </c>
      <c r="I79" s="538" t="s">
        <v>436</v>
      </c>
      <c r="J79" s="538" t="s">
        <v>445</v>
      </c>
      <c r="K79" s="314" t="s">
        <v>56</v>
      </c>
      <c r="L79" s="294"/>
      <c r="M79" s="294"/>
      <c r="N79" s="294" t="s">
        <v>151</v>
      </c>
      <c r="O79" s="99" t="s">
        <v>94</v>
      </c>
      <c r="P79" s="108"/>
      <c r="Q79" s="108"/>
      <c r="R79" s="108">
        <v>2</v>
      </c>
      <c r="S79" s="108"/>
      <c r="T79" s="108"/>
      <c r="U79" s="108">
        <v>2</v>
      </c>
      <c r="V79" s="108"/>
      <c r="W79" s="108"/>
      <c r="X79" s="108">
        <v>2</v>
      </c>
      <c r="Y79" s="108"/>
      <c r="Z79" s="108">
        <v>2</v>
      </c>
      <c r="AA79" s="108"/>
      <c r="AB79" s="261">
        <f>SUM(P80:AA80)</f>
        <v>80000</v>
      </c>
      <c r="AC79" s="262" t="s">
        <v>998</v>
      </c>
      <c r="AD79" s="262" t="s">
        <v>977</v>
      </c>
      <c r="AE79" s="262"/>
      <c r="AF79" s="262"/>
      <c r="AG79" s="326">
        <f>SUM(AG81:AG88)</f>
        <v>100</v>
      </c>
      <c r="AH79" s="261">
        <f>SUM(AH81:AH88)</f>
        <v>42500</v>
      </c>
    </row>
    <row r="80" spans="1:34" s="109" customFormat="1" ht="56.25" customHeight="1">
      <c r="A80" s="275"/>
      <c r="B80" s="275"/>
      <c r="C80" s="525"/>
      <c r="D80" s="275"/>
      <c r="E80" s="275"/>
      <c r="F80" s="496"/>
      <c r="G80" s="315"/>
      <c r="H80" s="275"/>
      <c r="I80" s="538"/>
      <c r="J80" s="538"/>
      <c r="K80" s="315"/>
      <c r="L80" s="294"/>
      <c r="M80" s="294"/>
      <c r="N80" s="294"/>
      <c r="O80" s="99" t="s">
        <v>19</v>
      </c>
      <c r="P80" s="114">
        <f>SUM(P82,P84,P86,P88)</f>
        <v>2500</v>
      </c>
      <c r="Q80" s="114">
        <f t="shared" ref="Q80:AA80" si="19">SUM(Q82,Q84,Q86,Q88)</f>
        <v>8000</v>
      </c>
      <c r="R80" s="114">
        <f t="shared" si="19"/>
        <v>8000</v>
      </c>
      <c r="S80" s="114">
        <f t="shared" si="19"/>
        <v>8000</v>
      </c>
      <c r="T80" s="114">
        <f t="shared" si="19"/>
        <v>8000</v>
      </c>
      <c r="U80" s="114">
        <f t="shared" si="19"/>
        <v>8000</v>
      </c>
      <c r="V80" s="114">
        <f t="shared" si="19"/>
        <v>8000</v>
      </c>
      <c r="W80" s="114">
        <f t="shared" si="19"/>
        <v>8000</v>
      </c>
      <c r="X80" s="114">
        <f t="shared" si="19"/>
        <v>8000</v>
      </c>
      <c r="Y80" s="114">
        <f t="shared" si="19"/>
        <v>8000</v>
      </c>
      <c r="Z80" s="114">
        <f t="shared" si="19"/>
        <v>5500</v>
      </c>
      <c r="AA80" s="114">
        <f t="shared" si="19"/>
        <v>0</v>
      </c>
      <c r="AB80" s="262"/>
      <c r="AC80" s="262"/>
      <c r="AD80" s="262"/>
      <c r="AE80" s="262"/>
      <c r="AF80" s="262"/>
      <c r="AG80" s="327"/>
      <c r="AH80" s="262"/>
    </row>
    <row r="81" spans="1:34">
      <c r="A81" s="375"/>
      <c r="B81" s="375"/>
      <c r="C81" s="293" t="s">
        <v>786</v>
      </c>
      <c r="D81" s="375">
        <v>1</v>
      </c>
      <c r="E81" s="375" t="s">
        <v>787</v>
      </c>
      <c r="F81" s="473" t="s">
        <v>1036</v>
      </c>
      <c r="G81" s="316"/>
      <c r="H81" s="296"/>
      <c r="I81" s="364" t="s">
        <v>436</v>
      </c>
      <c r="J81" s="364" t="s">
        <v>445</v>
      </c>
      <c r="K81" s="316"/>
      <c r="L81" s="304"/>
      <c r="M81" s="360" t="s">
        <v>791</v>
      </c>
      <c r="N81" s="293" t="s">
        <v>151</v>
      </c>
      <c r="O81" s="85" t="s">
        <v>94</v>
      </c>
      <c r="P81" s="86"/>
      <c r="Q81" s="77"/>
      <c r="R81" s="85">
        <v>2</v>
      </c>
      <c r="S81" s="85"/>
      <c r="T81" s="85"/>
      <c r="U81" s="85">
        <v>2</v>
      </c>
      <c r="V81" s="85"/>
      <c r="W81" s="85"/>
      <c r="X81" s="85">
        <v>2</v>
      </c>
      <c r="Y81" s="85"/>
      <c r="Z81" s="85">
        <v>2</v>
      </c>
      <c r="AA81" s="77"/>
      <c r="AB81" s="260">
        <f>SUM(P82:AA82)</f>
        <v>50000</v>
      </c>
      <c r="AC81" s="290"/>
      <c r="AD81" s="290"/>
      <c r="AE81" s="290"/>
      <c r="AF81" s="290"/>
      <c r="AG81" s="336">
        <v>25</v>
      </c>
      <c r="AH81" s="260">
        <f>SUM(P82:U82)</f>
        <v>27500</v>
      </c>
    </row>
    <row r="82" spans="1:34" ht="55.15" customHeight="1">
      <c r="A82" s="375"/>
      <c r="B82" s="375"/>
      <c r="C82" s="293"/>
      <c r="D82" s="375"/>
      <c r="E82" s="375"/>
      <c r="F82" s="473"/>
      <c r="G82" s="317"/>
      <c r="H82" s="296"/>
      <c r="I82" s="364"/>
      <c r="J82" s="364"/>
      <c r="K82" s="317"/>
      <c r="L82" s="304"/>
      <c r="M82" s="361"/>
      <c r="N82" s="293"/>
      <c r="O82" s="85" t="s">
        <v>19</v>
      </c>
      <c r="P82" s="134">
        <v>2500</v>
      </c>
      <c r="Q82" s="134">
        <v>5000</v>
      </c>
      <c r="R82" s="134">
        <v>5000</v>
      </c>
      <c r="S82" s="134">
        <v>5000</v>
      </c>
      <c r="T82" s="134">
        <v>5000</v>
      </c>
      <c r="U82" s="134">
        <v>5000</v>
      </c>
      <c r="V82" s="134">
        <v>5000</v>
      </c>
      <c r="W82" s="134">
        <v>5000</v>
      </c>
      <c r="X82" s="134">
        <v>5000</v>
      </c>
      <c r="Y82" s="134">
        <v>5000</v>
      </c>
      <c r="Z82" s="134">
        <v>2500</v>
      </c>
      <c r="AA82" s="135"/>
      <c r="AB82" s="273"/>
      <c r="AC82" s="290"/>
      <c r="AD82" s="290"/>
      <c r="AE82" s="290"/>
      <c r="AF82" s="290"/>
      <c r="AG82" s="337"/>
      <c r="AH82" s="273"/>
    </row>
    <row r="83" spans="1:34" ht="37.5">
      <c r="A83" s="375"/>
      <c r="B83" s="375"/>
      <c r="C83" s="472" t="s">
        <v>788</v>
      </c>
      <c r="D83" s="375">
        <v>2</v>
      </c>
      <c r="E83" s="375" t="s">
        <v>787</v>
      </c>
      <c r="F83" s="473" t="s">
        <v>1036</v>
      </c>
      <c r="G83" s="316"/>
      <c r="H83" s="296"/>
      <c r="I83" s="364" t="s">
        <v>436</v>
      </c>
      <c r="J83" s="364" t="s">
        <v>445</v>
      </c>
      <c r="K83" s="316"/>
      <c r="L83" s="360" t="s">
        <v>34</v>
      </c>
      <c r="M83" s="304"/>
      <c r="N83" s="293" t="s">
        <v>45</v>
      </c>
      <c r="O83" s="85" t="s">
        <v>41</v>
      </c>
      <c r="P83" s="86"/>
      <c r="Q83" s="77"/>
      <c r="R83" s="77"/>
      <c r="S83" s="77"/>
      <c r="T83" s="77"/>
      <c r="U83" s="77"/>
      <c r="V83" s="77"/>
      <c r="W83" s="77"/>
      <c r="X83" s="77"/>
      <c r="Y83" s="77"/>
      <c r="Z83" s="85">
        <v>1</v>
      </c>
      <c r="AA83" s="77"/>
      <c r="AB83" s="260">
        <f t="shared" ref="AB83" si="20">SUM(P84:AA84)</f>
        <v>30000</v>
      </c>
      <c r="AC83" s="290"/>
      <c r="AD83" s="290"/>
      <c r="AE83" s="290"/>
      <c r="AF83" s="290"/>
      <c r="AG83" s="336">
        <v>25</v>
      </c>
      <c r="AH83" s="260">
        <f>SUM(P84:U84)</f>
        <v>15000</v>
      </c>
    </row>
    <row r="84" spans="1:34" ht="23.45" customHeight="1">
      <c r="A84" s="375"/>
      <c r="B84" s="375"/>
      <c r="C84" s="368"/>
      <c r="D84" s="375"/>
      <c r="E84" s="375"/>
      <c r="F84" s="473"/>
      <c r="G84" s="317"/>
      <c r="H84" s="296"/>
      <c r="I84" s="364"/>
      <c r="J84" s="364"/>
      <c r="K84" s="317"/>
      <c r="L84" s="361"/>
      <c r="M84" s="304"/>
      <c r="N84" s="293"/>
      <c r="O84" s="85" t="s">
        <v>19</v>
      </c>
      <c r="P84" s="86"/>
      <c r="Q84" s="134">
        <v>3000</v>
      </c>
      <c r="R84" s="134">
        <v>3000</v>
      </c>
      <c r="S84" s="134">
        <v>3000</v>
      </c>
      <c r="T84" s="134">
        <v>3000</v>
      </c>
      <c r="U84" s="134">
        <v>3000</v>
      </c>
      <c r="V84" s="134">
        <v>3000</v>
      </c>
      <c r="W84" s="134">
        <v>3000</v>
      </c>
      <c r="X84" s="134">
        <v>3000</v>
      </c>
      <c r="Y84" s="134">
        <v>3000</v>
      </c>
      <c r="Z84" s="134">
        <v>3000</v>
      </c>
      <c r="AA84" s="77"/>
      <c r="AB84" s="273"/>
      <c r="AC84" s="290"/>
      <c r="AD84" s="290"/>
      <c r="AE84" s="290"/>
      <c r="AF84" s="290"/>
      <c r="AG84" s="337"/>
      <c r="AH84" s="273"/>
    </row>
    <row r="85" spans="1:34">
      <c r="A85" s="375"/>
      <c r="B85" s="375"/>
      <c r="C85" s="293" t="s">
        <v>789</v>
      </c>
      <c r="D85" s="312">
        <v>3</v>
      </c>
      <c r="E85" s="375" t="s">
        <v>787</v>
      </c>
      <c r="F85" s="473" t="s">
        <v>1036</v>
      </c>
      <c r="G85" s="316"/>
      <c r="H85" s="316"/>
      <c r="I85" s="364" t="s">
        <v>436</v>
      </c>
      <c r="J85" s="364" t="s">
        <v>445</v>
      </c>
      <c r="K85" s="316"/>
      <c r="L85" s="362"/>
      <c r="M85" s="360" t="s">
        <v>791</v>
      </c>
      <c r="N85" s="293" t="s">
        <v>151</v>
      </c>
      <c r="O85" s="85" t="s">
        <v>94</v>
      </c>
      <c r="P85" s="86"/>
      <c r="Q85" s="77"/>
      <c r="R85" s="77"/>
      <c r="S85" s="77"/>
      <c r="T85" s="77"/>
      <c r="U85" s="77"/>
      <c r="V85" s="77"/>
      <c r="W85" s="77"/>
      <c r="X85" s="77"/>
      <c r="Y85" s="77"/>
      <c r="Z85" s="85">
        <v>8</v>
      </c>
      <c r="AA85" s="77"/>
      <c r="AB85" s="260">
        <f t="shared" ref="AB85" si="21">SUM(P86:AA86)</f>
        <v>0</v>
      </c>
      <c r="AC85" s="312"/>
      <c r="AD85" s="291"/>
      <c r="AE85" s="312"/>
      <c r="AF85" s="312"/>
      <c r="AG85" s="343">
        <v>25</v>
      </c>
      <c r="AH85" s="260">
        <f>SUM(P86:U86)</f>
        <v>0</v>
      </c>
    </row>
    <row r="86" spans="1:34" ht="25.9" customHeight="1">
      <c r="A86" s="375"/>
      <c r="B86" s="375"/>
      <c r="C86" s="293"/>
      <c r="D86" s="313"/>
      <c r="E86" s="375"/>
      <c r="F86" s="473"/>
      <c r="G86" s="317"/>
      <c r="H86" s="317"/>
      <c r="I86" s="364"/>
      <c r="J86" s="364"/>
      <c r="K86" s="317"/>
      <c r="L86" s="363"/>
      <c r="M86" s="361"/>
      <c r="N86" s="293"/>
      <c r="O86" s="85"/>
      <c r="P86" s="86"/>
      <c r="Q86" s="77"/>
      <c r="R86" s="77"/>
      <c r="S86" s="77"/>
      <c r="T86" s="77"/>
      <c r="U86" s="77"/>
      <c r="V86" s="77"/>
      <c r="W86" s="77"/>
      <c r="X86" s="77"/>
      <c r="Y86" s="77"/>
      <c r="Z86" s="85"/>
      <c r="AA86" s="77"/>
      <c r="AB86" s="273"/>
      <c r="AC86" s="313"/>
      <c r="AD86" s="292"/>
      <c r="AE86" s="313"/>
      <c r="AF86" s="313"/>
      <c r="AG86" s="344"/>
      <c r="AH86" s="273"/>
    </row>
    <row r="87" spans="1:34" ht="37.5">
      <c r="A87" s="375"/>
      <c r="B87" s="375"/>
      <c r="C87" s="293" t="s">
        <v>790</v>
      </c>
      <c r="D87" s="375">
        <v>4</v>
      </c>
      <c r="E87" s="375" t="s">
        <v>787</v>
      </c>
      <c r="F87" s="473" t="s">
        <v>1036</v>
      </c>
      <c r="G87" s="316"/>
      <c r="H87" s="296"/>
      <c r="I87" s="364" t="s">
        <v>436</v>
      </c>
      <c r="J87" s="364" t="s">
        <v>445</v>
      </c>
      <c r="K87" s="316"/>
      <c r="L87" s="367" t="s">
        <v>34</v>
      </c>
      <c r="M87" s="293"/>
      <c r="N87" s="293" t="s">
        <v>45</v>
      </c>
      <c r="O87" s="85" t="s">
        <v>41</v>
      </c>
      <c r="P87" s="86"/>
      <c r="Q87" s="77"/>
      <c r="R87" s="77"/>
      <c r="S87" s="77"/>
      <c r="T87" s="77"/>
      <c r="U87" s="77"/>
      <c r="V87" s="77"/>
      <c r="W87" s="77"/>
      <c r="X87" s="77"/>
      <c r="Y87" s="77"/>
      <c r="Z87" s="85">
        <v>1</v>
      </c>
      <c r="AA87" s="77"/>
      <c r="AB87" s="260">
        <f t="shared" ref="AB87" si="22">SUM(P88:AA88)</f>
        <v>0</v>
      </c>
      <c r="AC87" s="290"/>
      <c r="AD87" s="290"/>
      <c r="AE87" s="290"/>
      <c r="AF87" s="290"/>
      <c r="AG87" s="336">
        <v>25</v>
      </c>
      <c r="AH87" s="260">
        <f>SUM(P88:U88)</f>
        <v>0</v>
      </c>
    </row>
    <row r="88" spans="1:34" ht="42" customHeight="1">
      <c r="A88" s="375"/>
      <c r="B88" s="375"/>
      <c r="C88" s="293"/>
      <c r="D88" s="375"/>
      <c r="E88" s="375"/>
      <c r="F88" s="473"/>
      <c r="G88" s="317"/>
      <c r="H88" s="296"/>
      <c r="I88" s="364"/>
      <c r="J88" s="364"/>
      <c r="K88" s="317"/>
      <c r="L88" s="368"/>
      <c r="M88" s="293"/>
      <c r="N88" s="293"/>
      <c r="O88" s="85" t="s">
        <v>19</v>
      </c>
      <c r="P88" s="86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273"/>
      <c r="AC88" s="290"/>
      <c r="AD88" s="290"/>
      <c r="AE88" s="290"/>
      <c r="AF88" s="290"/>
      <c r="AG88" s="337"/>
      <c r="AH88" s="273"/>
    </row>
    <row r="89" spans="1:34" s="109" customFormat="1" ht="56.25">
      <c r="A89" s="275">
        <v>9</v>
      </c>
      <c r="B89" s="275" t="s">
        <v>1111</v>
      </c>
      <c r="C89" s="294" t="s">
        <v>810</v>
      </c>
      <c r="D89" s="275">
        <v>7</v>
      </c>
      <c r="E89" s="275" t="s">
        <v>755</v>
      </c>
      <c r="F89" s="436" t="s">
        <v>1037</v>
      </c>
      <c r="G89" s="314">
        <v>4</v>
      </c>
      <c r="H89" s="295" t="s">
        <v>32</v>
      </c>
      <c r="I89" s="275" t="s">
        <v>580</v>
      </c>
      <c r="J89" s="275" t="s">
        <v>421</v>
      </c>
      <c r="K89" s="314" t="s">
        <v>33</v>
      </c>
      <c r="L89" s="294"/>
      <c r="M89" s="294"/>
      <c r="N89" s="294" t="s">
        <v>45</v>
      </c>
      <c r="O89" s="99" t="s">
        <v>45</v>
      </c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261">
        <f>SUM(P90:AA90)</f>
        <v>263960</v>
      </c>
      <c r="AC89" s="262" t="s">
        <v>998</v>
      </c>
      <c r="AD89" s="262" t="s">
        <v>973</v>
      </c>
      <c r="AE89" s="262"/>
      <c r="AF89" s="262"/>
      <c r="AG89" s="326">
        <f>SUM(AG91:AG98)</f>
        <v>100</v>
      </c>
      <c r="AH89" s="261">
        <f>SUM(AH91:AH98)</f>
        <v>159100</v>
      </c>
    </row>
    <row r="90" spans="1:34" s="109" customFormat="1" ht="57" customHeight="1">
      <c r="A90" s="275"/>
      <c r="B90" s="275"/>
      <c r="C90" s="294"/>
      <c r="D90" s="275"/>
      <c r="E90" s="275"/>
      <c r="F90" s="436"/>
      <c r="G90" s="315"/>
      <c r="H90" s="295"/>
      <c r="I90" s="275"/>
      <c r="J90" s="275"/>
      <c r="K90" s="315"/>
      <c r="L90" s="383"/>
      <c r="M90" s="294"/>
      <c r="N90" s="294"/>
      <c r="O90" s="99" t="s">
        <v>19</v>
      </c>
      <c r="P90" s="112">
        <f t="shared" ref="P90:AA90" si="23">SUM(P92,P94,P96,P98)</f>
        <v>12500</v>
      </c>
      <c r="Q90" s="112">
        <f t="shared" si="23"/>
        <v>82100</v>
      </c>
      <c r="R90" s="112">
        <f t="shared" si="23"/>
        <v>7200</v>
      </c>
      <c r="S90" s="112">
        <f t="shared" si="23"/>
        <v>12200</v>
      </c>
      <c r="T90" s="112">
        <f t="shared" si="23"/>
        <v>27900</v>
      </c>
      <c r="U90" s="112">
        <f t="shared" si="23"/>
        <v>17200</v>
      </c>
      <c r="V90" s="112">
        <f t="shared" si="23"/>
        <v>0</v>
      </c>
      <c r="W90" s="112">
        <f t="shared" si="23"/>
        <v>34660</v>
      </c>
      <c r="X90" s="112">
        <f t="shared" si="23"/>
        <v>27000</v>
      </c>
      <c r="Y90" s="112">
        <f t="shared" si="23"/>
        <v>30200</v>
      </c>
      <c r="Z90" s="112">
        <f t="shared" si="23"/>
        <v>13000</v>
      </c>
      <c r="AA90" s="112">
        <f t="shared" si="23"/>
        <v>0</v>
      </c>
      <c r="AB90" s="262"/>
      <c r="AC90" s="262"/>
      <c r="AD90" s="262"/>
      <c r="AE90" s="262"/>
      <c r="AF90" s="262"/>
      <c r="AG90" s="327"/>
      <c r="AH90" s="262"/>
    </row>
    <row r="91" spans="1:34" s="45" customFormat="1">
      <c r="A91" s="296"/>
      <c r="B91" s="296"/>
      <c r="C91" s="304" t="s">
        <v>754</v>
      </c>
      <c r="D91" s="296">
        <v>1</v>
      </c>
      <c r="E91" s="296" t="s">
        <v>755</v>
      </c>
      <c r="F91" s="369" t="s">
        <v>1037</v>
      </c>
      <c r="G91" s="316"/>
      <c r="H91" s="302"/>
      <c r="I91" s="296" t="s">
        <v>580</v>
      </c>
      <c r="J91" s="296" t="s">
        <v>421</v>
      </c>
      <c r="K91" s="316"/>
      <c r="L91" s="304" t="s">
        <v>34</v>
      </c>
      <c r="M91" s="304"/>
      <c r="N91" s="304" t="s">
        <v>733</v>
      </c>
      <c r="O91" s="75" t="s">
        <v>44</v>
      </c>
      <c r="P91" s="79"/>
      <c r="Q91" s="75">
        <v>50</v>
      </c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260">
        <f t="shared" ref="AB91" si="24">SUM(P92:AA92)</f>
        <v>75600</v>
      </c>
      <c r="AC91" s="273" t="s">
        <v>654</v>
      </c>
      <c r="AD91" s="357"/>
      <c r="AE91" s="357" t="s">
        <v>963</v>
      </c>
      <c r="AF91" s="273" t="s">
        <v>970</v>
      </c>
      <c r="AG91" s="324">
        <v>30</v>
      </c>
      <c r="AH91" s="260">
        <f>SUM(P92:U92)</f>
        <v>75600</v>
      </c>
    </row>
    <row r="92" spans="1:34" s="45" customFormat="1">
      <c r="A92" s="296"/>
      <c r="B92" s="296"/>
      <c r="C92" s="304"/>
      <c r="D92" s="296"/>
      <c r="E92" s="296"/>
      <c r="F92" s="369"/>
      <c r="G92" s="317"/>
      <c r="H92" s="302"/>
      <c r="I92" s="296"/>
      <c r="J92" s="296"/>
      <c r="K92" s="317"/>
      <c r="L92" s="304"/>
      <c r="M92" s="304"/>
      <c r="N92" s="304"/>
      <c r="O92" s="75" t="s">
        <v>19</v>
      </c>
      <c r="P92" s="79"/>
      <c r="Q92" s="53">
        <v>75600</v>
      </c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273"/>
      <c r="AC92" s="273"/>
      <c r="AD92" s="273"/>
      <c r="AE92" s="273"/>
      <c r="AF92" s="273"/>
      <c r="AG92" s="325"/>
      <c r="AH92" s="273"/>
    </row>
    <row r="93" spans="1:34" s="45" customFormat="1" ht="37.5">
      <c r="A93" s="296"/>
      <c r="B93" s="296"/>
      <c r="C93" s="304" t="s">
        <v>756</v>
      </c>
      <c r="D93" s="296">
        <v>2</v>
      </c>
      <c r="E93" s="296" t="s">
        <v>755</v>
      </c>
      <c r="F93" s="369" t="s">
        <v>1037</v>
      </c>
      <c r="G93" s="316"/>
      <c r="H93" s="302"/>
      <c r="I93" s="296" t="s">
        <v>580</v>
      </c>
      <c r="J93" s="296" t="s">
        <v>421</v>
      </c>
      <c r="K93" s="316"/>
      <c r="L93" s="304" t="s">
        <v>34</v>
      </c>
      <c r="M93" s="304"/>
      <c r="N93" s="304" t="s">
        <v>891</v>
      </c>
      <c r="O93" s="75" t="s">
        <v>41</v>
      </c>
      <c r="P93" s="79"/>
      <c r="Q93" s="88"/>
      <c r="R93" s="88"/>
      <c r="S93" s="88"/>
      <c r="T93" s="88"/>
      <c r="U93" s="88"/>
      <c r="V93" s="88"/>
      <c r="W93" s="88"/>
      <c r="X93" s="88"/>
      <c r="Y93" s="75">
        <v>1</v>
      </c>
      <c r="Z93" s="75"/>
      <c r="AA93" s="88"/>
      <c r="AB93" s="260">
        <f>SUM(P94:AA94)</f>
        <v>93460</v>
      </c>
      <c r="AC93" s="273"/>
      <c r="AD93" s="273"/>
      <c r="AE93" s="273"/>
      <c r="AF93" s="273"/>
      <c r="AG93" s="324">
        <v>45</v>
      </c>
      <c r="AH93" s="260">
        <f>SUM(P94:U94)</f>
        <v>24600</v>
      </c>
    </row>
    <row r="94" spans="1:34" s="45" customFormat="1">
      <c r="A94" s="296"/>
      <c r="B94" s="296"/>
      <c r="C94" s="304"/>
      <c r="D94" s="296"/>
      <c r="E94" s="296"/>
      <c r="F94" s="369"/>
      <c r="G94" s="317"/>
      <c r="H94" s="302"/>
      <c r="I94" s="296"/>
      <c r="J94" s="296"/>
      <c r="K94" s="317"/>
      <c r="L94" s="304"/>
      <c r="M94" s="304"/>
      <c r="N94" s="304"/>
      <c r="O94" s="75" t="s">
        <v>19</v>
      </c>
      <c r="P94" s="95">
        <v>9000</v>
      </c>
      <c r="Q94" s="95">
        <v>3000</v>
      </c>
      <c r="R94" s="95">
        <v>4200</v>
      </c>
      <c r="S94" s="95">
        <v>4200</v>
      </c>
      <c r="T94" s="95">
        <v>0</v>
      </c>
      <c r="U94" s="95">
        <v>4200</v>
      </c>
      <c r="V94" s="95">
        <v>0</v>
      </c>
      <c r="W94" s="95">
        <v>26660</v>
      </c>
      <c r="X94" s="95">
        <v>19000</v>
      </c>
      <c r="Y94" s="95">
        <v>23200</v>
      </c>
      <c r="Z94" s="95">
        <v>0</v>
      </c>
      <c r="AA94" s="88"/>
      <c r="AB94" s="273"/>
      <c r="AC94" s="273"/>
      <c r="AD94" s="273"/>
      <c r="AE94" s="273"/>
      <c r="AF94" s="273"/>
      <c r="AG94" s="325"/>
      <c r="AH94" s="273"/>
    </row>
    <row r="95" spans="1:34" s="45" customFormat="1">
      <c r="A95" s="316"/>
      <c r="B95" s="316"/>
      <c r="C95" s="365" t="s">
        <v>757</v>
      </c>
      <c r="D95" s="316">
        <v>3</v>
      </c>
      <c r="E95" s="296" t="s">
        <v>755</v>
      </c>
      <c r="F95" s="369" t="s">
        <v>1037</v>
      </c>
      <c r="G95" s="316"/>
      <c r="H95" s="316"/>
      <c r="I95" s="316"/>
      <c r="J95" s="316"/>
      <c r="K95" s="316"/>
      <c r="L95" s="365"/>
      <c r="M95" s="365"/>
      <c r="N95" s="365" t="s">
        <v>334</v>
      </c>
      <c r="O95" s="75" t="s">
        <v>335</v>
      </c>
      <c r="P95" s="79"/>
      <c r="Q95" s="88"/>
      <c r="R95" s="88"/>
      <c r="S95" s="88"/>
      <c r="T95" s="75">
        <v>1</v>
      </c>
      <c r="U95" s="75"/>
      <c r="V95" s="88"/>
      <c r="W95" s="88"/>
      <c r="X95" s="88"/>
      <c r="Y95" s="88"/>
      <c r="Z95" s="88"/>
      <c r="AA95" s="88"/>
      <c r="AB95" s="260">
        <f t="shared" ref="AB95" si="25">SUM(P96:AA96)</f>
        <v>19900</v>
      </c>
      <c r="AC95" s="282"/>
      <c r="AD95" s="282"/>
      <c r="AE95" s="282"/>
      <c r="AF95" s="282"/>
      <c r="AG95" s="324">
        <v>5</v>
      </c>
      <c r="AH95" s="260">
        <f>SUM(P96:U96)</f>
        <v>19900</v>
      </c>
    </row>
    <row r="96" spans="1:34" s="45" customFormat="1">
      <c r="A96" s="317"/>
      <c r="B96" s="317"/>
      <c r="C96" s="366"/>
      <c r="D96" s="317"/>
      <c r="E96" s="296"/>
      <c r="F96" s="369"/>
      <c r="G96" s="317"/>
      <c r="H96" s="317"/>
      <c r="I96" s="317"/>
      <c r="J96" s="317"/>
      <c r="K96" s="317"/>
      <c r="L96" s="366"/>
      <c r="M96" s="366"/>
      <c r="N96" s="366"/>
      <c r="O96" s="75" t="s">
        <v>19</v>
      </c>
      <c r="P96" s="79"/>
      <c r="Q96" s="88"/>
      <c r="R96" s="88"/>
      <c r="S96" s="88"/>
      <c r="T96" s="95">
        <v>19900</v>
      </c>
      <c r="U96" s="95"/>
      <c r="V96" s="88"/>
      <c r="W96" s="88"/>
      <c r="X96" s="88"/>
      <c r="Y96" s="88"/>
      <c r="Z96" s="88"/>
      <c r="AA96" s="88"/>
      <c r="AB96" s="273"/>
      <c r="AC96" s="283"/>
      <c r="AD96" s="283"/>
      <c r="AE96" s="283"/>
      <c r="AF96" s="283"/>
      <c r="AG96" s="325"/>
      <c r="AH96" s="273"/>
    </row>
    <row r="97" spans="1:34" s="45" customFormat="1">
      <c r="A97" s="316"/>
      <c r="B97" s="316"/>
      <c r="C97" s="365" t="s">
        <v>775</v>
      </c>
      <c r="D97" s="316">
        <v>3</v>
      </c>
      <c r="E97" s="316" t="s">
        <v>755</v>
      </c>
      <c r="F97" s="372" t="s">
        <v>1038</v>
      </c>
      <c r="G97" s="316"/>
      <c r="H97" s="310"/>
      <c r="I97" s="296" t="s">
        <v>580</v>
      </c>
      <c r="J97" s="296" t="s">
        <v>421</v>
      </c>
      <c r="K97" s="316"/>
      <c r="L97" s="365" t="s">
        <v>34</v>
      </c>
      <c r="M97" s="365" t="s">
        <v>776</v>
      </c>
      <c r="N97" s="365" t="s">
        <v>151</v>
      </c>
      <c r="O97" s="75" t="s">
        <v>94</v>
      </c>
      <c r="P97" s="79"/>
      <c r="Q97" s="88"/>
      <c r="R97" s="88"/>
      <c r="S97" s="75">
        <v>2</v>
      </c>
      <c r="T97" s="75">
        <v>2</v>
      </c>
      <c r="U97" s="75">
        <v>4</v>
      </c>
      <c r="V97" s="88"/>
      <c r="W97" s="88"/>
      <c r="X97" s="88"/>
      <c r="Y97" s="88"/>
      <c r="Z97" s="88"/>
      <c r="AA97" s="88"/>
      <c r="AB97" s="260">
        <f t="shared" ref="AB97" si="26">SUM(P98:AA98)</f>
        <v>75000</v>
      </c>
      <c r="AC97" s="282"/>
      <c r="AD97" s="282"/>
      <c r="AE97" s="282"/>
      <c r="AF97" s="282"/>
      <c r="AG97" s="324">
        <v>20</v>
      </c>
      <c r="AH97" s="260">
        <f>SUM(P98:U98)</f>
        <v>39000</v>
      </c>
    </row>
    <row r="98" spans="1:34" s="45" customFormat="1">
      <c r="A98" s="317"/>
      <c r="B98" s="317"/>
      <c r="C98" s="366"/>
      <c r="D98" s="317"/>
      <c r="E98" s="317"/>
      <c r="F98" s="373"/>
      <c r="G98" s="317"/>
      <c r="H98" s="311"/>
      <c r="I98" s="296"/>
      <c r="J98" s="296"/>
      <c r="K98" s="317"/>
      <c r="L98" s="366"/>
      <c r="M98" s="366"/>
      <c r="N98" s="366"/>
      <c r="O98" s="75" t="s">
        <v>19</v>
      </c>
      <c r="P98" s="95">
        <v>3500</v>
      </c>
      <c r="Q98" s="53">
        <v>3500</v>
      </c>
      <c r="R98" s="53">
        <v>3000</v>
      </c>
      <c r="S98" s="53">
        <v>8000</v>
      </c>
      <c r="T98" s="53">
        <v>8000</v>
      </c>
      <c r="U98" s="53">
        <v>13000</v>
      </c>
      <c r="V98" s="53"/>
      <c r="W98" s="53">
        <v>8000</v>
      </c>
      <c r="X98" s="53">
        <v>8000</v>
      </c>
      <c r="Y98" s="53">
        <v>7000</v>
      </c>
      <c r="Z98" s="53">
        <v>13000</v>
      </c>
      <c r="AA98" s="52"/>
      <c r="AB98" s="273"/>
      <c r="AC98" s="283"/>
      <c r="AD98" s="283"/>
      <c r="AE98" s="283"/>
      <c r="AF98" s="283"/>
      <c r="AG98" s="325"/>
      <c r="AH98" s="273"/>
    </row>
    <row r="99" spans="1:34" s="109" customFormat="1" ht="37.5">
      <c r="A99" s="275">
        <v>10</v>
      </c>
      <c r="B99" s="275" t="s">
        <v>1112</v>
      </c>
      <c r="C99" s="294" t="s">
        <v>811</v>
      </c>
      <c r="D99" s="275">
        <v>8</v>
      </c>
      <c r="E99" s="295" t="s">
        <v>817</v>
      </c>
      <c r="F99" s="295" t="s">
        <v>1039</v>
      </c>
      <c r="G99" s="314">
        <v>4</v>
      </c>
      <c r="H99" s="295" t="s">
        <v>32</v>
      </c>
      <c r="I99" s="275" t="s">
        <v>580</v>
      </c>
      <c r="J99" s="275" t="s">
        <v>421</v>
      </c>
      <c r="K99" s="314" t="s">
        <v>33</v>
      </c>
      <c r="L99" s="294"/>
      <c r="M99" s="294"/>
      <c r="N99" s="294" t="s">
        <v>45</v>
      </c>
      <c r="O99" s="99" t="s">
        <v>41</v>
      </c>
      <c r="P99" s="99">
        <v>1</v>
      </c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280">
        <f>SUM(P100:AA100)</f>
        <v>1163445</v>
      </c>
      <c r="AC99" s="262" t="s">
        <v>998</v>
      </c>
      <c r="AD99" s="262" t="s">
        <v>978</v>
      </c>
      <c r="AE99" s="262"/>
      <c r="AF99" s="262"/>
      <c r="AG99" s="326">
        <f>SUM(AG101:AG108)</f>
        <v>100</v>
      </c>
      <c r="AH99" s="280">
        <f>SUM(AH101:AH108)</f>
        <v>630520</v>
      </c>
    </row>
    <row r="100" spans="1:34" s="109" customFormat="1" ht="21.75" customHeight="1">
      <c r="A100" s="275"/>
      <c r="B100" s="275"/>
      <c r="C100" s="294"/>
      <c r="D100" s="275"/>
      <c r="E100" s="295"/>
      <c r="F100" s="295"/>
      <c r="G100" s="315"/>
      <c r="H100" s="295"/>
      <c r="I100" s="275"/>
      <c r="J100" s="275"/>
      <c r="K100" s="315"/>
      <c r="L100" s="294"/>
      <c r="M100" s="294"/>
      <c r="N100" s="294"/>
      <c r="O100" s="99" t="s">
        <v>19</v>
      </c>
      <c r="P100" s="112">
        <f>SUM(P102,P104,P106,P108)</f>
        <v>78000</v>
      </c>
      <c r="Q100" s="112">
        <f t="shared" ref="Q100:AA100" si="27">SUM(Q102,Q104,Q106,Q108)</f>
        <v>161940</v>
      </c>
      <c r="R100" s="112">
        <f t="shared" si="27"/>
        <v>134345</v>
      </c>
      <c r="S100" s="112">
        <f t="shared" si="27"/>
        <v>81900</v>
      </c>
      <c r="T100" s="112">
        <f t="shared" si="27"/>
        <v>76700</v>
      </c>
      <c r="U100" s="112">
        <f t="shared" si="27"/>
        <v>97600</v>
      </c>
      <c r="V100" s="112">
        <f t="shared" si="27"/>
        <v>108220</v>
      </c>
      <c r="W100" s="112">
        <f t="shared" si="27"/>
        <v>87100</v>
      </c>
      <c r="X100" s="112">
        <f t="shared" si="27"/>
        <v>87100</v>
      </c>
      <c r="Y100" s="112">
        <f t="shared" si="27"/>
        <v>88040</v>
      </c>
      <c r="Z100" s="112">
        <f t="shared" si="27"/>
        <v>84100</v>
      </c>
      <c r="AA100" s="112">
        <f t="shared" si="27"/>
        <v>78400</v>
      </c>
      <c r="AB100" s="281"/>
      <c r="AC100" s="262"/>
      <c r="AD100" s="262"/>
      <c r="AE100" s="262"/>
      <c r="AF100" s="262"/>
      <c r="AG100" s="327"/>
      <c r="AH100" s="281"/>
    </row>
    <row r="101" spans="1:34" s="45" customFormat="1" ht="18.75" customHeight="1">
      <c r="A101" s="296"/>
      <c r="B101" s="296"/>
      <c r="C101" s="304" t="s">
        <v>430</v>
      </c>
      <c r="D101" s="296">
        <v>1</v>
      </c>
      <c r="E101" s="302" t="s">
        <v>816</v>
      </c>
      <c r="F101" s="369" t="s">
        <v>1040</v>
      </c>
      <c r="G101" s="316"/>
      <c r="H101" s="310"/>
      <c r="I101" s="296" t="s">
        <v>580</v>
      </c>
      <c r="J101" s="296" t="s">
        <v>421</v>
      </c>
      <c r="K101" s="310"/>
      <c r="L101" s="304" t="s">
        <v>34</v>
      </c>
      <c r="M101" s="304"/>
      <c r="N101" s="304" t="s">
        <v>71</v>
      </c>
      <c r="O101" s="75" t="s">
        <v>41</v>
      </c>
      <c r="P101" s="79">
        <v>1</v>
      </c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260">
        <f>SUM(P102:AA102)</f>
        <v>1103405</v>
      </c>
      <c r="AC101" s="273"/>
      <c r="AD101" s="273"/>
      <c r="AE101" s="273"/>
      <c r="AF101" s="273"/>
      <c r="AG101" s="324">
        <v>70</v>
      </c>
      <c r="AH101" s="278">
        <f>SUM(P102:U102)+35</f>
        <v>599320</v>
      </c>
    </row>
    <row r="102" spans="1:34" s="45" customFormat="1" ht="37.5">
      <c r="A102" s="296"/>
      <c r="B102" s="296"/>
      <c r="C102" s="304"/>
      <c r="D102" s="296"/>
      <c r="E102" s="302"/>
      <c r="F102" s="369"/>
      <c r="G102" s="317"/>
      <c r="H102" s="311"/>
      <c r="I102" s="296"/>
      <c r="J102" s="296"/>
      <c r="K102" s="311"/>
      <c r="L102" s="304"/>
      <c r="M102" s="304"/>
      <c r="N102" s="304"/>
      <c r="O102" s="75" t="s">
        <v>19</v>
      </c>
      <c r="P102" s="46">
        <v>73000</v>
      </c>
      <c r="Q102" s="78">
        <v>159240</v>
      </c>
      <c r="R102" s="78">
        <v>129645</v>
      </c>
      <c r="S102" s="78">
        <v>77200</v>
      </c>
      <c r="T102" s="78">
        <v>71000</v>
      </c>
      <c r="U102" s="78">
        <v>89200</v>
      </c>
      <c r="V102" s="78">
        <v>105520</v>
      </c>
      <c r="W102" s="78">
        <v>82400</v>
      </c>
      <c r="X102" s="78">
        <v>82400</v>
      </c>
      <c r="Y102" s="78">
        <v>82400</v>
      </c>
      <c r="Z102" s="78">
        <v>81400</v>
      </c>
      <c r="AA102" s="78">
        <v>70000</v>
      </c>
      <c r="AB102" s="273"/>
      <c r="AC102" s="273"/>
      <c r="AD102" s="273"/>
      <c r="AE102" s="273"/>
      <c r="AF102" s="273"/>
      <c r="AG102" s="325"/>
      <c r="AH102" s="279"/>
    </row>
    <row r="103" spans="1:34" s="45" customFormat="1" ht="37.5">
      <c r="A103" s="296"/>
      <c r="B103" s="296"/>
      <c r="C103" s="304" t="s">
        <v>431</v>
      </c>
      <c r="D103" s="296">
        <v>2</v>
      </c>
      <c r="E103" s="302" t="s">
        <v>816</v>
      </c>
      <c r="F103" s="369" t="s">
        <v>1040</v>
      </c>
      <c r="G103" s="316"/>
      <c r="H103" s="310"/>
      <c r="I103" s="296" t="s">
        <v>580</v>
      </c>
      <c r="J103" s="296" t="s">
        <v>421</v>
      </c>
      <c r="K103" s="310"/>
      <c r="L103" s="304" t="s">
        <v>34</v>
      </c>
      <c r="M103" s="304"/>
      <c r="N103" s="304" t="s">
        <v>45</v>
      </c>
      <c r="O103" s="75" t="s">
        <v>41</v>
      </c>
      <c r="P103" s="75">
        <v>1</v>
      </c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376">
        <f>SUM(P104:AA104)</f>
        <v>13940</v>
      </c>
      <c r="AC103" s="273"/>
      <c r="AD103" s="273"/>
      <c r="AE103" s="273"/>
      <c r="AF103" s="273"/>
      <c r="AG103" s="324">
        <v>5</v>
      </c>
      <c r="AH103" s="260">
        <f>SUM(P104:U104)</f>
        <v>7000</v>
      </c>
    </row>
    <row r="104" spans="1:34" s="45" customFormat="1">
      <c r="A104" s="296"/>
      <c r="B104" s="296"/>
      <c r="C104" s="304"/>
      <c r="D104" s="296"/>
      <c r="E104" s="302"/>
      <c r="F104" s="369"/>
      <c r="G104" s="317"/>
      <c r="H104" s="311"/>
      <c r="I104" s="296"/>
      <c r="J104" s="296"/>
      <c r="K104" s="311"/>
      <c r="L104" s="304"/>
      <c r="M104" s="304"/>
      <c r="N104" s="304"/>
      <c r="O104" s="75" t="s">
        <v>19</v>
      </c>
      <c r="P104" s="79"/>
      <c r="Q104" s="88"/>
      <c r="R104" s="130">
        <v>2000</v>
      </c>
      <c r="S104" s="130">
        <v>2000</v>
      </c>
      <c r="T104" s="130">
        <v>3000</v>
      </c>
      <c r="U104" s="88"/>
      <c r="V104" s="88"/>
      <c r="W104" s="130">
        <v>2000</v>
      </c>
      <c r="X104" s="130">
        <v>2000</v>
      </c>
      <c r="Y104" s="130">
        <v>2940</v>
      </c>
      <c r="Z104" s="88"/>
      <c r="AA104" s="88"/>
      <c r="AB104" s="376"/>
      <c r="AC104" s="273"/>
      <c r="AD104" s="273"/>
      <c r="AE104" s="273"/>
      <c r="AF104" s="273"/>
      <c r="AG104" s="325"/>
      <c r="AH104" s="273"/>
    </row>
    <row r="105" spans="1:34" s="45" customFormat="1">
      <c r="A105" s="296"/>
      <c r="B105" s="296"/>
      <c r="C105" s="304" t="s">
        <v>432</v>
      </c>
      <c r="D105" s="296">
        <v>3</v>
      </c>
      <c r="E105" s="302" t="s">
        <v>816</v>
      </c>
      <c r="F105" s="369" t="s">
        <v>1040</v>
      </c>
      <c r="G105" s="316"/>
      <c r="H105" s="310"/>
      <c r="I105" s="296" t="s">
        <v>580</v>
      </c>
      <c r="J105" s="296" t="s">
        <v>421</v>
      </c>
      <c r="K105" s="310"/>
      <c r="L105" s="304" t="s">
        <v>34</v>
      </c>
      <c r="M105" s="304"/>
      <c r="N105" s="304" t="s">
        <v>1026</v>
      </c>
      <c r="O105" s="75" t="s">
        <v>88</v>
      </c>
      <c r="P105" s="75">
        <v>1</v>
      </c>
      <c r="Q105" s="75">
        <v>1</v>
      </c>
      <c r="R105" s="75">
        <v>1</v>
      </c>
      <c r="S105" s="75">
        <v>1</v>
      </c>
      <c r="T105" s="75">
        <v>1</v>
      </c>
      <c r="U105" s="75">
        <v>2</v>
      </c>
      <c r="V105" s="75">
        <v>1</v>
      </c>
      <c r="W105" s="75">
        <v>1</v>
      </c>
      <c r="X105" s="75">
        <v>1</v>
      </c>
      <c r="Y105" s="75">
        <v>1</v>
      </c>
      <c r="Z105" s="75">
        <v>1</v>
      </c>
      <c r="AA105" s="75">
        <v>2</v>
      </c>
      <c r="AB105" s="260">
        <f>SUM(P106:AA106)</f>
        <v>43800</v>
      </c>
      <c r="AC105" s="273"/>
      <c r="AD105" s="273"/>
      <c r="AE105" s="273"/>
      <c r="AF105" s="273"/>
      <c r="AG105" s="324">
        <v>15</v>
      </c>
      <c r="AH105" s="260">
        <f>SUM(P106:U106)</f>
        <v>21900</v>
      </c>
    </row>
    <row r="106" spans="1:34" s="45" customFormat="1">
      <c r="A106" s="296"/>
      <c r="B106" s="296"/>
      <c r="C106" s="304"/>
      <c r="D106" s="296"/>
      <c r="E106" s="302"/>
      <c r="F106" s="369"/>
      <c r="G106" s="317"/>
      <c r="H106" s="311"/>
      <c r="I106" s="296"/>
      <c r="J106" s="296"/>
      <c r="K106" s="311"/>
      <c r="L106" s="304"/>
      <c r="M106" s="304"/>
      <c r="N106" s="304"/>
      <c r="O106" s="75" t="s">
        <v>19</v>
      </c>
      <c r="P106" s="78">
        <v>2700</v>
      </c>
      <c r="Q106" s="78">
        <v>2700</v>
      </c>
      <c r="R106" s="78">
        <v>2700</v>
      </c>
      <c r="S106" s="78">
        <v>2700</v>
      </c>
      <c r="T106" s="78">
        <v>2700</v>
      </c>
      <c r="U106" s="130">
        <v>8400</v>
      </c>
      <c r="V106" s="130">
        <v>2700</v>
      </c>
      <c r="W106" s="130">
        <v>2700</v>
      </c>
      <c r="X106" s="130">
        <v>2700</v>
      </c>
      <c r="Y106" s="130">
        <v>2700</v>
      </c>
      <c r="Z106" s="130">
        <v>2700</v>
      </c>
      <c r="AA106" s="130">
        <v>8400</v>
      </c>
      <c r="AB106" s="273"/>
      <c r="AC106" s="273"/>
      <c r="AD106" s="273"/>
      <c r="AE106" s="273"/>
      <c r="AF106" s="273"/>
      <c r="AG106" s="325"/>
      <c r="AH106" s="273"/>
    </row>
    <row r="107" spans="1:34" s="45" customFormat="1">
      <c r="A107" s="296"/>
      <c r="B107" s="296"/>
      <c r="C107" s="304" t="s">
        <v>747</v>
      </c>
      <c r="D107" s="296">
        <v>4</v>
      </c>
      <c r="E107" s="310" t="s">
        <v>755</v>
      </c>
      <c r="F107" s="372" t="s">
        <v>1037</v>
      </c>
      <c r="G107" s="316"/>
      <c r="H107" s="310"/>
      <c r="I107" s="296" t="s">
        <v>580</v>
      </c>
      <c r="J107" s="296" t="s">
        <v>421</v>
      </c>
      <c r="K107" s="310"/>
      <c r="L107" s="304" t="s">
        <v>34</v>
      </c>
      <c r="M107" s="304"/>
      <c r="N107" s="304" t="s">
        <v>1025</v>
      </c>
      <c r="O107" s="75" t="s">
        <v>88</v>
      </c>
      <c r="P107" s="75">
        <v>1</v>
      </c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260">
        <f>SUM(P108:AA108)</f>
        <v>2300</v>
      </c>
      <c r="AC107" s="273"/>
      <c r="AD107" s="273"/>
      <c r="AE107" s="357">
        <v>24032</v>
      </c>
      <c r="AF107" s="273" t="s">
        <v>994</v>
      </c>
      <c r="AG107" s="324">
        <v>10</v>
      </c>
      <c r="AH107" s="260">
        <f>SUM(P108:U108)</f>
        <v>2300</v>
      </c>
    </row>
    <row r="108" spans="1:34" s="45" customFormat="1">
      <c r="A108" s="296"/>
      <c r="B108" s="296"/>
      <c r="C108" s="304"/>
      <c r="D108" s="296"/>
      <c r="E108" s="311"/>
      <c r="F108" s="373"/>
      <c r="G108" s="317"/>
      <c r="H108" s="311"/>
      <c r="I108" s="296"/>
      <c r="J108" s="296"/>
      <c r="K108" s="311"/>
      <c r="L108" s="304"/>
      <c r="M108" s="304"/>
      <c r="N108" s="304"/>
      <c r="O108" s="75" t="s">
        <v>19</v>
      </c>
      <c r="P108" s="95">
        <v>2300</v>
      </c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273"/>
      <c r="AC108" s="273"/>
      <c r="AD108" s="273"/>
      <c r="AE108" s="273"/>
      <c r="AF108" s="273"/>
      <c r="AG108" s="325"/>
      <c r="AH108" s="273"/>
    </row>
    <row r="109" spans="1:34">
      <c r="A109" s="13"/>
      <c r="B109" s="13"/>
      <c r="C109" s="13" t="s">
        <v>284</v>
      </c>
      <c r="D109" s="8"/>
      <c r="E109" s="8"/>
      <c r="F109" s="13"/>
      <c r="G109" s="73"/>
      <c r="H109" s="73"/>
      <c r="I109" s="73"/>
      <c r="J109" s="73"/>
      <c r="K109" s="73"/>
      <c r="L109" s="13"/>
      <c r="M109" s="9"/>
      <c r="N109" s="9"/>
      <c r="O109" s="8"/>
      <c r="P109" s="56">
        <f>P111</f>
        <v>3600</v>
      </c>
      <c r="Q109" s="56">
        <f t="shared" ref="Q109:AA109" si="28">Q111</f>
        <v>0</v>
      </c>
      <c r="R109" s="56">
        <f t="shared" si="28"/>
        <v>0</v>
      </c>
      <c r="S109" s="56">
        <f t="shared" si="28"/>
        <v>0</v>
      </c>
      <c r="T109" s="56">
        <f t="shared" si="28"/>
        <v>4700</v>
      </c>
      <c r="U109" s="56">
        <f t="shared" si="28"/>
        <v>0</v>
      </c>
      <c r="V109" s="56">
        <f t="shared" si="28"/>
        <v>0</v>
      </c>
      <c r="W109" s="56">
        <f t="shared" si="28"/>
        <v>0</v>
      </c>
      <c r="X109" s="56">
        <f t="shared" si="28"/>
        <v>3900</v>
      </c>
      <c r="Y109" s="56">
        <f t="shared" si="28"/>
        <v>0</v>
      </c>
      <c r="Z109" s="56">
        <f t="shared" si="28"/>
        <v>0</v>
      </c>
      <c r="AA109" s="56">
        <f t="shared" si="28"/>
        <v>0</v>
      </c>
      <c r="AB109" s="71">
        <f>SUM(P109:AA109)</f>
        <v>12200</v>
      </c>
      <c r="AC109" s="9"/>
      <c r="AD109" s="9"/>
      <c r="AE109" s="9"/>
      <c r="AF109" s="9"/>
      <c r="AG109" s="9"/>
      <c r="AH109" s="71">
        <f>SUM(V109:AG109)</f>
        <v>16100</v>
      </c>
    </row>
    <row r="110" spans="1:34" ht="37.5">
      <c r="A110" s="392"/>
      <c r="B110" s="392" t="s">
        <v>1113</v>
      </c>
      <c r="C110" s="305" t="s">
        <v>285</v>
      </c>
      <c r="D110" s="392"/>
      <c r="E110" s="392"/>
      <c r="F110" s="305"/>
      <c r="G110" s="284"/>
      <c r="H110" s="303"/>
      <c r="I110" s="303"/>
      <c r="J110" s="303"/>
      <c r="K110" s="284"/>
      <c r="L110" s="305"/>
      <c r="M110" s="305"/>
      <c r="N110" s="286" t="s">
        <v>45</v>
      </c>
      <c r="O110" s="83" t="s">
        <v>41</v>
      </c>
      <c r="P110" s="82"/>
      <c r="Q110" s="82"/>
      <c r="R110" s="82"/>
      <c r="S110" s="82"/>
      <c r="T110" s="83">
        <v>1</v>
      </c>
      <c r="U110" s="82"/>
      <c r="V110" s="82"/>
      <c r="W110" s="82"/>
      <c r="X110" s="82"/>
      <c r="Y110" s="82"/>
      <c r="Z110" s="82"/>
      <c r="AA110" s="82"/>
      <c r="AB110" s="260">
        <f>SUM(P111:AA111)</f>
        <v>12200</v>
      </c>
      <c r="AC110" s="289" t="s">
        <v>997</v>
      </c>
      <c r="AD110" s="289" t="s">
        <v>974</v>
      </c>
      <c r="AE110" s="289"/>
      <c r="AF110" s="289"/>
      <c r="AG110" s="286"/>
      <c r="AH110" s="260">
        <f>SUM(AH112)</f>
        <v>8300</v>
      </c>
    </row>
    <row r="111" spans="1:34" ht="48" customHeight="1">
      <c r="A111" s="392"/>
      <c r="B111" s="392"/>
      <c r="C111" s="305"/>
      <c r="D111" s="392"/>
      <c r="E111" s="392"/>
      <c r="F111" s="305"/>
      <c r="G111" s="285"/>
      <c r="H111" s="303"/>
      <c r="I111" s="303"/>
      <c r="J111" s="303"/>
      <c r="K111" s="285"/>
      <c r="L111" s="305"/>
      <c r="M111" s="305"/>
      <c r="N111" s="321"/>
      <c r="O111" s="83" t="s">
        <v>19</v>
      </c>
      <c r="P111" s="34">
        <f>SUM(P113)</f>
        <v>3600</v>
      </c>
      <c r="Q111" s="34">
        <f t="shared" ref="Q111:AA111" si="29">SUM(Q113)</f>
        <v>0</v>
      </c>
      <c r="R111" s="34">
        <f t="shared" si="29"/>
        <v>0</v>
      </c>
      <c r="S111" s="34">
        <f t="shared" si="29"/>
        <v>0</v>
      </c>
      <c r="T111" s="34">
        <f t="shared" si="29"/>
        <v>4700</v>
      </c>
      <c r="U111" s="34">
        <f t="shared" si="29"/>
        <v>0</v>
      </c>
      <c r="V111" s="34">
        <f t="shared" si="29"/>
        <v>0</v>
      </c>
      <c r="W111" s="34">
        <f t="shared" si="29"/>
        <v>0</v>
      </c>
      <c r="X111" s="34">
        <f t="shared" si="29"/>
        <v>3900</v>
      </c>
      <c r="Y111" s="34">
        <f t="shared" si="29"/>
        <v>0</v>
      </c>
      <c r="Z111" s="34">
        <f t="shared" si="29"/>
        <v>0</v>
      </c>
      <c r="AA111" s="34">
        <f t="shared" si="29"/>
        <v>0</v>
      </c>
      <c r="AB111" s="273"/>
      <c r="AC111" s="289"/>
      <c r="AD111" s="289"/>
      <c r="AE111" s="289"/>
      <c r="AF111" s="289"/>
      <c r="AG111" s="321"/>
      <c r="AH111" s="273"/>
    </row>
    <row r="112" spans="1:34" s="61" customFormat="1" ht="37.5">
      <c r="A112" s="347">
        <v>11</v>
      </c>
      <c r="B112" s="347" t="s">
        <v>1114</v>
      </c>
      <c r="C112" s="374" t="s">
        <v>844</v>
      </c>
      <c r="D112" s="347">
        <v>1</v>
      </c>
      <c r="E112" s="275" t="s">
        <v>68</v>
      </c>
      <c r="F112" s="275">
        <v>230</v>
      </c>
      <c r="G112" s="314">
        <v>5</v>
      </c>
      <c r="H112" s="295" t="s">
        <v>32</v>
      </c>
      <c r="I112" s="275" t="s">
        <v>69</v>
      </c>
      <c r="J112" s="275" t="s">
        <v>70</v>
      </c>
      <c r="K112" s="314" t="s">
        <v>33</v>
      </c>
      <c r="L112" s="374"/>
      <c r="M112" s="374"/>
      <c r="N112" s="322" t="s">
        <v>45</v>
      </c>
      <c r="O112" s="89" t="s">
        <v>41</v>
      </c>
      <c r="P112" s="62"/>
      <c r="Q112" s="62"/>
      <c r="R112" s="62"/>
      <c r="S112" s="62"/>
      <c r="T112" s="62"/>
      <c r="U112" s="62"/>
      <c r="V112" s="62"/>
      <c r="W112" s="62"/>
      <c r="X112" s="62"/>
      <c r="Y112" s="64"/>
      <c r="Z112" s="64"/>
      <c r="AA112" s="64"/>
      <c r="AB112" s="280">
        <f>SUM(P113:AA113)</f>
        <v>12200</v>
      </c>
      <c r="AC112" s="262" t="s">
        <v>998</v>
      </c>
      <c r="AD112" s="264" t="s">
        <v>974</v>
      </c>
      <c r="AE112" s="264"/>
      <c r="AF112" s="264"/>
      <c r="AG112" s="322">
        <f>SUM(AG114:AG119)</f>
        <v>100</v>
      </c>
      <c r="AH112" s="280">
        <f>SUM(AH114:AH119)</f>
        <v>8300</v>
      </c>
    </row>
    <row r="113" spans="1:34" s="61" customFormat="1" ht="24" customHeight="1">
      <c r="A113" s="347"/>
      <c r="B113" s="347"/>
      <c r="C113" s="374"/>
      <c r="D113" s="347"/>
      <c r="E113" s="275"/>
      <c r="F113" s="275"/>
      <c r="G113" s="315"/>
      <c r="H113" s="295"/>
      <c r="I113" s="275"/>
      <c r="J113" s="275"/>
      <c r="K113" s="315"/>
      <c r="L113" s="374"/>
      <c r="M113" s="374"/>
      <c r="N113" s="323"/>
      <c r="O113" s="89" t="s">
        <v>19</v>
      </c>
      <c r="P113" s="65">
        <f>SUM(P115,P117,P119)</f>
        <v>3600</v>
      </c>
      <c r="Q113" s="65">
        <f t="shared" ref="Q113:AA113" si="30">SUM(Q115,Q117,Q119)</f>
        <v>0</v>
      </c>
      <c r="R113" s="65">
        <f t="shared" si="30"/>
        <v>0</v>
      </c>
      <c r="S113" s="65">
        <f t="shared" si="30"/>
        <v>0</v>
      </c>
      <c r="T113" s="65">
        <f t="shared" si="30"/>
        <v>4700</v>
      </c>
      <c r="U113" s="65">
        <f t="shared" si="30"/>
        <v>0</v>
      </c>
      <c r="V113" s="65">
        <f t="shared" si="30"/>
        <v>0</v>
      </c>
      <c r="W113" s="65">
        <f t="shared" si="30"/>
        <v>0</v>
      </c>
      <c r="X113" s="65">
        <f t="shared" si="30"/>
        <v>3900</v>
      </c>
      <c r="Y113" s="65">
        <f t="shared" si="30"/>
        <v>0</v>
      </c>
      <c r="Z113" s="65">
        <f t="shared" si="30"/>
        <v>0</v>
      </c>
      <c r="AA113" s="65">
        <f t="shared" si="30"/>
        <v>0</v>
      </c>
      <c r="AB113" s="281"/>
      <c r="AC113" s="262"/>
      <c r="AD113" s="264"/>
      <c r="AE113" s="264"/>
      <c r="AF113" s="264"/>
      <c r="AG113" s="323"/>
      <c r="AH113" s="281"/>
    </row>
    <row r="114" spans="1:34" ht="22.9" customHeight="1">
      <c r="A114" s="375"/>
      <c r="B114" s="375"/>
      <c r="C114" s="293" t="s">
        <v>67</v>
      </c>
      <c r="D114" s="375">
        <v>1</v>
      </c>
      <c r="E114" s="375" t="s">
        <v>68</v>
      </c>
      <c r="F114" s="375">
        <v>230</v>
      </c>
      <c r="G114" s="316"/>
      <c r="H114" s="302"/>
      <c r="I114" s="296" t="s">
        <v>69</v>
      </c>
      <c r="J114" s="296" t="s">
        <v>70</v>
      </c>
      <c r="K114" s="316"/>
      <c r="L114" s="293" t="s">
        <v>34</v>
      </c>
      <c r="M114" s="293"/>
      <c r="N114" s="375" t="s">
        <v>684</v>
      </c>
      <c r="O114" s="85" t="s">
        <v>136</v>
      </c>
      <c r="P114" s="86">
        <v>1</v>
      </c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260">
        <f>SUM(P115:AA115)</f>
        <v>3600</v>
      </c>
      <c r="AC114" s="290"/>
      <c r="AD114" s="354"/>
      <c r="AE114" s="354">
        <v>243182</v>
      </c>
      <c r="AF114" s="290" t="s">
        <v>931</v>
      </c>
      <c r="AG114" s="312">
        <v>30</v>
      </c>
      <c r="AH114" s="260">
        <f>SUM(P115:U115)</f>
        <v>3600</v>
      </c>
    </row>
    <row r="115" spans="1:34" ht="33" customHeight="1">
      <c r="A115" s="375"/>
      <c r="B115" s="375"/>
      <c r="C115" s="293"/>
      <c r="D115" s="375"/>
      <c r="E115" s="375"/>
      <c r="F115" s="375"/>
      <c r="G115" s="317"/>
      <c r="H115" s="302"/>
      <c r="I115" s="296"/>
      <c r="J115" s="296"/>
      <c r="K115" s="317"/>
      <c r="L115" s="293"/>
      <c r="M115" s="293"/>
      <c r="N115" s="375"/>
      <c r="O115" s="85" t="s">
        <v>19</v>
      </c>
      <c r="P115" s="24">
        <v>3600</v>
      </c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73"/>
      <c r="AC115" s="290"/>
      <c r="AD115" s="290"/>
      <c r="AE115" s="290"/>
      <c r="AF115" s="290"/>
      <c r="AG115" s="313"/>
      <c r="AH115" s="273"/>
    </row>
    <row r="116" spans="1:34">
      <c r="A116" s="375"/>
      <c r="B116" s="375"/>
      <c r="C116" s="293" t="s">
        <v>72</v>
      </c>
      <c r="D116" s="375">
        <v>3</v>
      </c>
      <c r="E116" s="375" t="s">
        <v>68</v>
      </c>
      <c r="F116" s="375">
        <v>230</v>
      </c>
      <c r="G116" s="316"/>
      <c r="H116" s="302"/>
      <c r="I116" s="316" t="s">
        <v>69</v>
      </c>
      <c r="J116" s="296" t="s">
        <v>70</v>
      </c>
      <c r="K116" s="316"/>
      <c r="L116" s="293" t="s">
        <v>34</v>
      </c>
      <c r="M116" s="293"/>
      <c r="N116" s="375" t="s">
        <v>684</v>
      </c>
      <c r="O116" s="85" t="s">
        <v>136</v>
      </c>
      <c r="P116" s="24"/>
      <c r="Q116" s="23"/>
      <c r="R116" s="23"/>
      <c r="S116" s="23"/>
      <c r="T116" s="23"/>
      <c r="U116" s="23"/>
      <c r="V116" s="23"/>
      <c r="W116" s="23"/>
      <c r="X116" s="23">
        <v>1</v>
      </c>
      <c r="Y116" s="23"/>
      <c r="Z116" s="23"/>
      <c r="AA116" s="23"/>
      <c r="AB116" s="260">
        <f>SUM(P117:AA117)</f>
        <v>3900</v>
      </c>
      <c r="AC116" s="290"/>
      <c r="AD116" s="290"/>
      <c r="AE116" s="290"/>
      <c r="AF116" s="290"/>
      <c r="AG116" s="312">
        <v>30</v>
      </c>
      <c r="AH116" s="260">
        <f>SUM(P117:U117)</f>
        <v>0</v>
      </c>
    </row>
    <row r="117" spans="1:34" ht="24.75" customHeight="1">
      <c r="A117" s="375"/>
      <c r="B117" s="375"/>
      <c r="C117" s="293"/>
      <c r="D117" s="375"/>
      <c r="E117" s="375"/>
      <c r="F117" s="375"/>
      <c r="G117" s="317"/>
      <c r="H117" s="302"/>
      <c r="I117" s="317"/>
      <c r="J117" s="296"/>
      <c r="K117" s="317"/>
      <c r="L117" s="293"/>
      <c r="M117" s="293"/>
      <c r="N117" s="375"/>
      <c r="O117" s="85" t="s">
        <v>19</v>
      </c>
      <c r="P117" s="24"/>
      <c r="Q117" s="23"/>
      <c r="R117" s="23"/>
      <c r="S117" s="23"/>
      <c r="T117" s="23"/>
      <c r="U117" s="23"/>
      <c r="V117" s="23"/>
      <c r="W117" s="23"/>
      <c r="X117" s="23">
        <v>3900</v>
      </c>
      <c r="Y117" s="23"/>
      <c r="Z117" s="23"/>
      <c r="AA117" s="23"/>
      <c r="AB117" s="273"/>
      <c r="AC117" s="290"/>
      <c r="AD117" s="290"/>
      <c r="AE117" s="290"/>
      <c r="AF117" s="290"/>
      <c r="AG117" s="313"/>
      <c r="AH117" s="273"/>
    </row>
    <row r="118" spans="1:34" ht="37.5">
      <c r="A118" s="375"/>
      <c r="B118" s="375"/>
      <c r="C118" s="293" t="s">
        <v>745</v>
      </c>
      <c r="D118" s="375">
        <v>2</v>
      </c>
      <c r="E118" s="375" t="s">
        <v>68</v>
      </c>
      <c r="F118" s="375">
        <v>230</v>
      </c>
      <c r="G118" s="316"/>
      <c r="H118" s="302"/>
      <c r="I118" s="316" t="s">
        <v>69</v>
      </c>
      <c r="J118" s="296" t="s">
        <v>70</v>
      </c>
      <c r="K118" s="316"/>
      <c r="L118" s="293" t="s">
        <v>34</v>
      </c>
      <c r="M118" s="293"/>
      <c r="N118" s="375" t="s">
        <v>71</v>
      </c>
      <c r="O118" s="85" t="s">
        <v>41</v>
      </c>
      <c r="P118" s="86"/>
      <c r="Q118" s="77"/>
      <c r="R118" s="77"/>
      <c r="S118" s="77"/>
      <c r="T118" s="86">
        <v>1</v>
      </c>
      <c r="U118" s="77"/>
      <c r="V118" s="77"/>
      <c r="W118" s="77"/>
      <c r="X118" s="77"/>
      <c r="Y118" s="77"/>
      <c r="Z118" s="77"/>
      <c r="AA118" s="77"/>
      <c r="AB118" s="260">
        <f>SUM(P119:AA119)</f>
        <v>4700</v>
      </c>
      <c r="AC118" s="290"/>
      <c r="AD118" s="290"/>
      <c r="AE118" s="290"/>
      <c r="AF118" s="290"/>
      <c r="AG118" s="312">
        <v>40</v>
      </c>
      <c r="AH118" s="260">
        <f>SUM(P119:U119)</f>
        <v>4700</v>
      </c>
    </row>
    <row r="119" spans="1:34" ht="25.5" customHeight="1">
      <c r="A119" s="375"/>
      <c r="B119" s="375"/>
      <c r="C119" s="293"/>
      <c r="D119" s="375"/>
      <c r="E119" s="375"/>
      <c r="F119" s="375"/>
      <c r="G119" s="317"/>
      <c r="H119" s="302"/>
      <c r="I119" s="317"/>
      <c r="J119" s="296"/>
      <c r="K119" s="317"/>
      <c r="L119" s="293"/>
      <c r="M119" s="293"/>
      <c r="N119" s="375"/>
      <c r="O119" s="85" t="s">
        <v>19</v>
      </c>
      <c r="P119" s="86"/>
      <c r="Q119" s="77"/>
      <c r="R119" s="77"/>
      <c r="S119" s="77"/>
      <c r="T119" s="35">
        <v>4700</v>
      </c>
      <c r="U119" s="77"/>
      <c r="V119" s="77"/>
      <c r="W119" s="77"/>
      <c r="X119" s="77"/>
      <c r="Y119" s="77"/>
      <c r="Z119" s="77"/>
      <c r="AA119" s="77"/>
      <c r="AB119" s="273"/>
      <c r="AC119" s="290"/>
      <c r="AD119" s="290"/>
      <c r="AE119" s="290"/>
      <c r="AF119" s="290"/>
      <c r="AG119" s="313"/>
      <c r="AH119" s="273"/>
    </row>
    <row r="120" spans="1:34">
      <c r="A120" s="13"/>
      <c r="B120" s="13"/>
      <c r="C120" s="13" t="s">
        <v>286</v>
      </c>
      <c r="D120" s="8"/>
      <c r="E120" s="8"/>
      <c r="F120" s="13"/>
      <c r="G120" s="73"/>
      <c r="H120" s="73"/>
      <c r="I120" s="73"/>
      <c r="J120" s="73"/>
      <c r="K120" s="73"/>
      <c r="L120" s="13"/>
      <c r="M120" s="9"/>
      <c r="N120" s="9"/>
      <c r="O120" s="8"/>
      <c r="P120" s="56">
        <f>SUM(P122)</f>
        <v>0</v>
      </c>
      <c r="Q120" s="56">
        <f t="shared" ref="Q120:AA120" si="31">SUM(Q122)</f>
        <v>41500</v>
      </c>
      <c r="R120" s="56">
        <f t="shared" si="31"/>
        <v>124000</v>
      </c>
      <c r="S120" s="56">
        <f t="shared" si="31"/>
        <v>8500</v>
      </c>
      <c r="T120" s="56">
        <f t="shared" si="31"/>
        <v>0</v>
      </c>
      <c r="U120" s="56">
        <f t="shared" si="31"/>
        <v>29750</v>
      </c>
      <c r="V120" s="56">
        <f t="shared" si="31"/>
        <v>0</v>
      </c>
      <c r="W120" s="56">
        <f t="shared" si="31"/>
        <v>3750</v>
      </c>
      <c r="X120" s="56">
        <f t="shared" si="31"/>
        <v>29750</v>
      </c>
      <c r="Y120" s="56">
        <f t="shared" si="31"/>
        <v>3750</v>
      </c>
      <c r="Z120" s="56">
        <f t="shared" si="31"/>
        <v>26000</v>
      </c>
      <c r="AA120" s="56">
        <f t="shared" si="31"/>
        <v>0</v>
      </c>
      <c r="AB120" s="71">
        <f>SUM(P120:AA120)</f>
        <v>267000</v>
      </c>
      <c r="AC120" s="9"/>
      <c r="AD120" s="9"/>
      <c r="AE120" s="9"/>
      <c r="AF120" s="9"/>
      <c r="AG120" s="9"/>
      <c r="AH120" s="71">
        <f>SUM(AH121)</f>
        <v>203800</v>
      </c>
    </row>
    <row r="121" spans="1:34" ht="56.25">
      <c r="A121" s="392"/>
      <c r="B121" s="392" t="s">
        <v>1115</v>
      </c>
      <c r="C121" s="305" t="s">
        <v>287</v>
      </c>
      <c r="D121" s="392"/>
      <c r="E121" s="392"/>
      <c r="F121" s="305"/>
      <c r="G121" s="284"/>
      <c r="H121" s="303"/>
      <c r="I121" s="303"/>
      <c r="J121" s="303"/>
      <c r="K121" s="284"/>
      <c r="L121" s="305"/>
      <c r="M121" s="305"/>
      <c r="N121" s="284" t="s">
        <v>45</v>
      </c>
      <c r="O121" s="81" t="s">
        <v>685</v>
      </c>
      <c r="P121" s="82"/>
      <c r="Q121" s="82"/>
      <c r="R121" s="82"/>
      <c r="S121" s="82"/>
      <c r="T121" s="82"/>
      <c r="U121" s="82"/>
      <c r="V121" s="82"/>
      <c r="W121" s="82"/>
      <c r="X121" s="82"/>
      <c r="Y121" s="83">
        <v>1</v>
      </c>
      <c r="Z121" s="82"/>
      <c r="AA121" s="82"/>
      <c r="AB121" s="260">
        <f>SUM(P122:AA122)</f>
        <v>267000</v>
      </c>
      <c r="AC121" s="289" t="s">
        <v>997</v>
      </c>
      <c r="AD121" s="289" t="s">
        <v>972</v>
      </c>
      <c r="AE121" s="289"/>
      <c r="AF121" s="289"/>
      <c r="AG121" s="286"/>
      <c r="AH121" s="260">
        <f>SUM(AH123,AH133)</f>
        <v>203800</v>
      </c>
    </row>
    <row r="122" spans="1:34" ht="28.15" customHeight="1">
      <c r="A122" s="392"/>
      <c r="B122" s="392"/>
      <c r="C122" s="305"/>
      <c r="D122" s="392"/>
      <c r="E122" s="392"/>
      <c r="F122" s="305"/>
      <c r="G122" s="285"/>
      <c r="H122" s="303"/>
      <c r="I122" s="303"/>
      <c r="J122" s="303"/>
      <c r="K122" s="285"/>
      <c r="L122" s="305"/>
      <c r="M122" s="305"/>
      <c r="N122" s="285"/>
      <c r="O122" s="81" t="s">
        <v>19</v>
      </c>
      <c r="P122" s="34">
        <f>SUM(P124,P134)</f>
        <v>0</v>
      </c>
      <c r="Q122" s="34">
        <f t="shared" ref="Q122:AA122" si="32">SUM(Q124,Q134)</f>
        <v>41500</v>
      </c>
      <c r="R122" s="34">
        <f t="shared" si="32"/>
        <v>124000</v>
      </c>
      <c r="S122" s="34">
        <f t="shared" si="32"/>
        <v>8500</v>
      </c>
      <c r="T122" s="34">
        <f t="shared" si="32"/>
        <v>0</v>
      </c>
      <c r="U122" s="34">
        <f t="shared" si="32"/>
        <v>29750</v>
      </c>
      <c r="V122" s="34">
        <f t="shared" si="32"/>
        <v>0</v>
      </c>
      <c r="W122" s="34">
        <f t="shared" si="32"/>
        <v>3750</v>
      </c>
      <c r="X122" s="34">
        <f t="shared" si="32"/>
        <v>29750</v>
      </c>
      <c r="Y122" s="34">
        <f t="shared" si="32"/>
        <v>3750</v>
      </c>
      <c r="Z122" s="34">
        <f t="shared" si="32"/>
        <v>26000</v>
      </c>
      <c r="AA122" s="34">
        <f t="shared" si="32"/>
        <v>0</v>
      </c>
      <c r="AB122" s="273"/>
      <c r="AC122" s="289"/>
      <c r="AD122" s="289"/>
      <c r="AE122" s="289"/>
      <c r="AF122" s="289"/>
      <c r="AG122" s="321"/>
      <c r="AH122" s="273"/>
    </row>
    <row r="123" spans="1:34" s="109" customFormat="1" ht="33" customHeight="1">
      <c r="A123" s="314">
        <v>12</v>
      </c>
      <c r="B123" s="314" t="s">
        <v>1116</v>
      </c>
      <c r="C123" s="380" t="s">
        <v>687</v>
      </c>
      <c r="D123" s="314">
        <v>1</v>
      </c>
      <c r="E123" s="314" t="s">
        <v>818</v>
      </c>
      <c r="F123" s="370" t="s">
        <v>1041</v>
      </c>
      <c r="G123" s="314">
        <v>3</v>
      </c>
      <c r="H123" s="295" t="s">
        <v>32</v>
      </c>
      <c r="I123" s="314" t="s">
        <v>666</v>
      </c>
      <c r="J123" s="314" t="s">
        <v>667</v>
      </c>
      <c r="K123" s="314" t="s">
        <v>33</v>
      </c>
      <c r="L123" s="314"/>
      <c r="M123" s="314"/>
      <c r="N123" s="314" t="s">
        <v>45</v>
      </c>
      <c r="O123" s="99" t="s">
        <v>685</v>
      </c>
      <c r="P123" s="108"/>
      <c r="Q123" s="108"/>
      <c r="R123" s="108"/>
      <c r="S123" s="108"/>
      <c r="T123" s="108"/>
      <c r="U123" s="108"/>
      <c r="V123" s="108"/>
      <c r="W123" s="108"/>
      <c r="X123" s="108"/>
      <c r="Y123" s="99">
        <v>1</v>
      </c>
      <c r="Z123" s="108"/>
      <c r="AA123" s="108"/>
      <c r="AB123" s="280">
        <f>SUM(P124:AA124)</f>
        <v>137000</v>
      </c>
      <c r="AC123" s="262" t="s">
        <v>998</v>
      </c>
      <c r="AD123" s="544" t="s">
        <v>972</v>
      </c>
      <c r="AE123" s="314"/>
      <c r="AF123" s="314"/>
      <c r="AG123" s="188">
        <f>SUM(AG125:AG132)</f>
        <v>100</v>
      </c>
      <c r="AH123" s="280">
        <f>SUM(AH125:AH132)</f>
        <v>125750</v>
      </c>
    </row>
    <row r="124" spans="1:34" s="109" customFormat="1" ht="18" customHeight="1">
      <c r="A124" s="315"/>
      <c r="B124" s="315"/>
      <c r="C124" s="381"/>
      <c r="D124" s="315"/>
      <c r="E124" s="315"/>
      <c r="F124" s="371"/>
      <c r="G124" s="315"/>
      <c r="H124" s="295"/>
      <c r="I124" s="315"/>
      <c r="J124" s="315"/>
      <c r="K124" s="315"/>
      <c r="L124" s="315"/>
      <c r="M124" s="315"/>
      <c r="N124" s="315"/>
      <c r="O124" s="99" t="s">
        <v>19</v>
      </c>
      <c r="P124" s="112">
        <f t="shared" ref="P124:AA124" si="33">SUM(P126,P128,P130,P132)</f>
        <v>0</v>
      </c>
      <c r="Q124" s="112">
        <f t="shared" si="33"/>
        <v>41500</v>
      </c>
      <c r="R124" s="112">
        <f t="shared" si="33"/>
        <v>72000</v>
      </c>
      <c r="S124" s="112">
        <f t="shared" si="33"/>
        <v>8500</v>
      </c>
      <c r="T124" s="112">
        <f t="shared" si="33"/>
        <v>0</v>
      </c>
      <c r="U124" s="112">
        <f t="shared" si="33"/>
        <v>3750</v>
      </c>
      <c r="V124" s="112">
        <f t="shared" si="33"/>
        <v>0</v>
      </c>
      <c r="W124" s="112">
        <f t="shared" si="33"/>
        <v>3750</v>
      </c>
      <c r="X124" s="112">
        <f t="shared" si="33"/>
        <v>3750</v>
      </c>
      <c r="Y124" s="112">
        <f t="shared" si="33"/>
        <v>3750</v>
      </c>
      <c r="Z124" s="112">
        <f t="shared" si="33"/>
        <v>0</v>
      </c>
      <c r="AA124" s="112">
        <f t="shared" si="33"/>
        <v>0</v>
      </c>
      <c r="AB124" s="281"/>
      <c r="AC124" s="262"/>
      <c r="AD124" s="545"/>
      <c r="AE124" s="315"/>
      <c r="AF124" s="315"/>
      <c r="AG124" s="189"/>
      <c r="AH124" s="281"/>
    </row>
    <row r="125" spans="1:34" s="45" customFormat="1" ht="18.75" customHeight="1">
      <c r="A125" s="284"/>
      <c r="B125" s="284"/>
      <c r="C125" s="365" t="s">
        <v>664</v>
      </c>
      <c r="D125" s="316">
        <v>2</v>
      </c>
      <c r="E125" s="316" t="s">
        <v>665</v>
      </c>
      <c r="F125" s="372" t="s">
        <v>1042</v>
      </c>
      <c r="G125" s="316"/>
      <c r="H125" s="310"/>
      <c r="I125" s="316" t="s">
        <v>666</v>
      </c>
      <c r="J125" s="316" t="s">
        <v>667</v>
      </c>
      <c r="K125" s="316"/>
      <c r="L125" s="316" t="s">
        <v>34</v>
      </c>
      <c r="M125" s="296"/>
      <c r="N125" s="296" t="s">
        <v>686</v>
      </c>
      <c r="O125" s="75" t="s">
        <v>44</v>
      </c>
      <c r="P125" s="79"/>
      <c r="Q125" s="75">
        <v>23</v>
      </c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260">
        <f>SUM(P126:AA126)</f>
        <v>12000</v>
      </c>
      <c r="AC125" s="316"/>
      <c r="AD125" s="379"/>
      <c r="AE125" s="382">
        <v>24071</v>
      </c>
      <c r="AF125" s="316" t="s">
        <v>946</v>
      </c>
      <c r="AG125" s="324">
        <v>30</v>
      </c>
      <c r="AH125" s="260">
        <f>SUM(P126:U126)</f>
        <v>8250</v>
      </c>
    </row>
    <row r="126" spans="1:34" s="45" customFormat="1" ht="18" customHeight="1">
      <c r="A126" s="285"/>
      <c r="B126" s="285"/>
      <c r="C126" s="366"/>
      <c r="D126" s="317"/>
      <c r="E126" s="317"/>
      <c r="F126" s="373"/>
      <c r="G126" s="317"/>
      <c r="H126" s="311"/>
      <c r="I126" s="317"/>
      <c r="J126" s="317"/>
      <c r="K126" s="317"/>
      <c r="L126" s="317"/>
      <c r="M126" s="296"/>
      <c r="N126" s="296"/>
      <c r="O126" s="75" t="s">
        <v>19</v>
      </c>
      <c r="P126" s="79"/>
      <c r="Q126" s="53">
        <v>4500</v>
      </c>
      <c r="R126" s="88"/>
      <c r="S126" s="53">
        <v>3750</v>
      </c>
      <c r="T126" s="88"/>
      <c r="U126" s="88"/>
      <c r="V126" s="88"/>
      <c r="W126" s="88"/>
      <c r="X126" s="53">
        <v>3750</v>
      </c>
      <c r="Y126" s="88"/>
      <c r="Z126" s="88"/>
      <c r="AA126" s="88"/>
      <c r="AB126" s="273"/>
      <c r="AC126" s="317"/>
      <c r="AD126" s="283"/>
      <c r="AE126" s="317"/>
      <c r="AF126" s="317"/>
      <c r="AG126" s="325"/>
      <c r="AH126" s="273"/>
    </row>
    <row r="127" spans="1:34" s="45" customFormat="1" ht="21" customHeight="1">
      <c r="A127" s="284"/>
      <c r="B127" s="284"/>
      <c r="C127" s="365" t="s">
        <v>668</v>
      </c>
      <c r="D127" s="316">
        <v>3</v>
      </c>
      <c r="E127" s="316" t="s">
        <v>665</v>
      </c>
      <c r="F127" s="372" t="s">
        <v>1042</v>
      </c>
      <c r="G127" s="316"/>
      <c r="H127" s="310"/>
      <c r="I127" s="316" t="s">
        <v>666</v>
      </c>
      <c r="J127" s="316" t="s">
        <v>667</v>
      </c>
      <c r="K127" s="316"/>
      <c r="L127" s="316" t="s">
        <v>34</v>
      </c>
      <c r="M127" s="296"/>
      <c r="N127" s="296" t="s">
        <v>686</v>
      </c>
      <c r="O127" s="75" t="s">
        <v>44</v>
      </c>
      <c r="P127" s="79"/>
      <c r="Q127" s="88"/>
      <c r="R127" s="88"/>
      <c r="S127" s="75">
        <v>23</v>
      </c>
      <c r="T127" s="88"/>
      <c r="U127" s="88"/>
      <c r="V127" s="88"/>
      <c r="W127" s="88"/>
      <c r="X127" s="88"/>
      <c r="Y127" s="88"/>
      <c r="Z127" s="75"/>
      <c r="AA127" s="88"/>
      <c r="AB127" s="260">
        <f>SUM(P128:AA128)</f>
        <v>16000</v>
      </c>
      <c r="AC127" s="316"/>
      <c r="AD127" s="282"/>
      <c r="AE127" s="316"/>
      <c r="AF127" s="316"/>
      <c r="AG127" s="324">
        <v>20</v>
      </c>
      <c r="AH127" s="260">
        <f>SUM(P128:U128)</f>
        <v>8500</v>
      </c>
    </row>
    <row r="128" spans="1:34" s="45" customFormat="1" ht="37.9" customHeight="1">
      <c r="A128" s="285"/>
      <c r="B128" s="285"/>
      <c r="C128" s="366"/>
      <c r="D128" s="317"/>
      <c r="E128" s="317"/>
      <c r="F128" s="373"/>
      <c r="G128" s="317"/>
      <c r="H128" s="311"/>
      <c r="I128" s="317"/>
      <c r="J128" s="317"/>
      <c r="K128" s="317"/>
      <c r="L128" s="317"/>
      <c r="M128" s="296"/>
      <c r="N128" s="296"/>
      <c r="O128" s="75" t="s">
        <v>19</v>
      </c>
      <c r="P128" s="95"/>
      <c r="Q128" s="53"/>
      <c r="R128" s="53"/>
      <c r="S128" s="53">
        <v>4750</v>
      </c>
      <c r="T128" s="53"/>
      <c r="U128" s="53">
        <v>3750</v>
      </c>
      <c r="V128" s="53"/>
      <c r="W128" s="53">
        <v>3750</v>
      </c>
      <c r="X128" s="53"/>
      <c r="Y128" s="53">
        <v>3750</v>
      </c>
      <c r="Z128" s="53"/>
      <c r="AA128" s="88"/>
      <c r="AB128" s="273"/>
      <c r="AC128" s="317"/>
      <c r="AD128" s="283"/>
      <c r="AE128" s="317"/>
      <c r="AF128" s="317"/>
      <c r="AG128" s="325"/>
      <c r="AH128" s="273"/>
    </row>
    <row r="129" spans="1:34" s="45" customFormat="1" ht="21" customHeight="1">
      <c r="A129" s="284"/>
      <c r="B129" s="284"/>
      <c r="C129" s="365" t="s">
        <v>669</v>
      </c>
      <c r="D129" s="316">
        <v>1</v>
      </c>
      <c r="E129" s="316" t="s">
        <v>665</v>
      </c>
      <c r="F129" s="372" t="s">
        <v>1042</v>
      </c>
      <c r="G129" s="316"/>
      <c r="H129" s="310"/>
      <c r="I129" s="316" t="s">
        <v>666</v>
      </c>
      <c r="J129" s="316" t="s">
        <v>667</v>
      </c>
      <c r="K129" s="316"/>
      <c r="L129" s="316" t="s">
        <v>34</v>
      </c>
      <c r="M129" s="296"/>
      <c r="N129" s="296" t="s">
        <v>63</v>
      </c>
      <c r="O129" s="75" t="s">
        <v>44</v>
      </c>
      <c r="P129" s="79"/>
      <c r="Q129" s="88"/>
      <c r="R129" s="75">
        <v>25</v>
      </c>
      <c r="S129" s="88"/>
      <c r="T129" s="88"/>
      <c r="U129" s="88"/>
      <c r="V129" s="88"/>
      <c r="W129" s="88"/>
      <c r="X129" s="88"/>
      <c r="Y129" s="88"/>
      <c r="Z129" s="88"/>
      <c r="AA129" s="88"/>
      <c r="AB129" s="260">
        <f>SUM(P130:AA130)</f>
        <v>72000</v>
      </c>
      <c r="AC129" s="316" t="s">
        <v>654</v>
      </c>
      <c r="AD129" s="282"/>
      <c r="AE129" s="316" t="s">
        <v>948</v>
      </c>
      <c r="AF129" s="316" t="s">
        <v>946</v>
      </c>
      <c r="AG129" s="324">
        <v>30</v>
      </c>
      <c r="AH129" s="260">
        <f>SUM(P130:U130)</f>
        <v>72000</v>
      </c>
    </row>
    <row r="130" spans="1:34" s="45" customFormat="1">
      <c r="A130" s="285"/>
      <c r="B130" s="285"/>
      <c r="C130" s="366"/>
      <c r="D130" s="317"/>
      <c r="E130" s="317"/>
      <c r="F130" s="373"/>
      <c r="G130" s="317"/>
      <c r="H130" s="311"/>
      <c r="I130" s="317"/>
      <c r="J130" s="317"/>
      <c r="K130" s="317"/>
      <c r="L130" s="317"/>
      <c r="M130" s="296"/>
      <c r="N130" s="296"/>
      <c r="O130" s="75" t="s">
        <v>19</v>
      </c>
      <c r="P130" s="79"/>
      <c r="Q130" s="88"/>
      <c r="R130" s="53">
        <v>72000</v>
      </c>
      <c r="S130" s="88"/>
      <c r="T130" s="88"/>
      <c r="U130" s="88"/>
      <c r="V130" s="88"/>
      <c r="W130" s="88"/>
      <c r="X130" s="88"/>
      <c r="Y130" s="88"/>
      <c r="Z130" s="88"/>
      <c r="AA130" s="88"/>
      <c r="AB130" s="273"/>
      <c r="AC130" s="317"/>
      <c r="AD130" s="283"/>
      <c r="AE130" s="317"/>
      <c r="AF130" s="317"/>
      <c r="AG130" s="325"/>
      <c r="AH130" s="273"/>
    </row>
    <row r="131" spans="1:34" s="45" customFormat="1" ht="21" customHeight="1">
      <c r="A131" s="284"/>
      <c r="B131" s="284"/>
      <c r="C131" s="365" t="s">
        <v>670</v>
      </c>
      <c r="D131" s="316">
        <v>4</v>
      </c>
      <c r="E131" s="316" t="s">
        <v>671</v>
      </c>
      <c r="F131" s="372" t="s">
        <v>1043</v>
      </c>
      <c r="G131" s="316"/>
      <c r="H131" s="310"/>
      <c r="I131" s="316" t="s">
        <v>666</v>
      </c>
      <c r="J131" s="316" t="s">
        <v>667</v>
      </c>
      <c r="K131" s="316"/>
      <c r="L131" s="316" t="s">
        <v>34</v>
      </c>
      <c r="M131" s="296"/>
      <c r="N131" s="296" t="s">
        <v>63</v>
      </c>
      <c r="O131" s="75" t="s">
        <v>44</v>
      </c>
      <c r="P131" s="79"/>
      <c r="Q131" s="75">
        <v>25</v>
      </c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260">
        <f>SUM(P132:AA132)</f>
        <v>37000</v>
      </c>
      <c r="AC131" s="316" t="s">
        <v>654</v>
      </c>
      <c r="AD131" s="282"/>
      <c r="AE131" s="316" t="s">
        <v>949</v>
      </c>
      <c r="AF131" s="316" t="s">
        <v>946</v>
      </c>
      <c r="AG131" s="324">
        <v>20</v>
      </c>
      <c r="AH131" s="260">
        <f>SUM(P132:U132)</f>
        <v>37000</v>
      </c>
    </row>
    <row r="132" spans="1:34" s="45" customFormat="1" ht="25.9" customHeight="1">
      <c r="A132" s="285"/>
      <c r="B132" s="285"/>
      <c r="C132" s="366"/>
      <c r="D132" s="317"/>
      <c r="E132" s="317"/>
      <c r="F132" s="373"/>
      <c r="G132" s="317"/>
      <c r="H132" s="311"/>
      <c r="I132" s="317"/>
      <c r="J132" s="317"/>
      <c r="K132" s="317"/>
      <c r="L132" s="317"/>
      <c r="M132" s="296"/>
      <c r="N132" s="296"/>
      <c r="O132" s="75" t="s">
        <v>19</v>
      </c>
      <c r="P132" s="79"/>
      <c r="Q132" s="53">
        <v>37000</v>
      </c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273"/>
      <c r="AC132" s="317"/>
      <c r="AD132" s="283"/>
      <c r="AE132" s="317"/>
      <c r="AF132" s="317"/>
      <c r="AG132" s="325"/>
      <c r="AH132" s="273"/>
    </row>
    <row r="133" spans="1:34" s="109" customFormat="1" ht="56.25">
      <c r="A133" s="396">
        <v>13</v>
      </c>
      <c r="B133" s="314" t="s">
        <v>1117</v>
      </c>
      <c r="C133" s="294" t="s">
        <v>688</v>
      </c>
      <c r="D133" s="275">
        <v>2</v>
      </c>
      <c r="E133" s="275" t="s">
        <v>892</v>
      </c>
      <c r="F133" s="370" t="s">
        <v>1044</v>
      </c>
      <c r="G133" s="314">
        <v>3</v>
      </c>
      <c r="H133" s="295" t="s">
        <v>32</v>
      </c>
      <c r="I133" s="275" t="s">
        <v>666</v>
      </c>
      <c r="J133" s="275" t="s">
        <v>667</v>
      </c>
      <c r="K133" s="314" t="s">
        <v>33</v>
      </c>
      <c r="L133" s="294"/>
      <c r="M133" s="294"/>
      <c r="N133" s="294" t="s">
        <v>45</v>
      </c>
      <c r="O133" s="99" t="s">
        <v>45</v>
      </c>
      <c r="P133" s="108"/>
      <c r="Q133" s="108"/>
      <c r="R133" s="99">
        <v>1</v>
      </c>
      <c r="S133" s="108"/>
      <c r="T133" s="108"/>
      <c r="U133" s="108"/>
      <c r="V133" s="108"/>
      <c r="W133" s="108"/>
      <c r="X133" s="108"/>
      <c r="Y133" s="108"/>
      <c r="Z133" s="108"/>
      <c r="AA133" s="108"/>
      <c r="AB133" s="280">
        <f>SUM(P134:AA134)</f>
        <v>130000</v>
      </c>
      <c r="AC133" s="262" t="s">
        <v>998</v>
      </c>
      <c r="AD133" s="262" t="s">
        <v>972</v>
      </c>
      <c r="AE133" s="262"/>
      <c r="AF133" s="262"/>
      <c r="AG133" s="326">
        <v>100</v>
      </c>
      <c r="AH133" s="280">
        <f>SUM(AH135)</f>
        <v>78050</v>
      </c>
    </row>
    <row r="134" spans="1:34" s="109" customFormat="1">
      <c r="A134" s="397"/>
      <c r="B134" s="563"/>
      <c r="C134" s="294"/>
      <c r="D134" s="275"/>
      <c r="E134" s="275"/>
      <c r="F134" s="371"/>
      <c r="G134" s="315"/>
      <c r="H134" s="295"/>
      <c r="I134" s="275"/>
      <c r="J134" s="275"/>
      <c r="K134" s="315"/>
      <c r="L134" s="383"/>
      <c r="M134" s="294"/>
      <c r="N134" s="294"/>
      <c r="O134" s="99" t="s">
        <v>19</v>
      </c>
      <c r="P134" s="112">
        <f t="shared" ref="P134:Q134" si="34">SUM(P136)</f>
        <v>0</v>
      </c>
      <c r="Q134" s="112">
        <f t="shared" si="34"/>
        <v>0</v>
      </c>
      <c r="R134" s="112">
        <f>SUM(R136)</f>
        <v>52000</v>
      </c>
      <c r="S134" s="112">
        <f t="shared" ref="S134:AA134" si="35">SUM(S136)</f>
        <v>0</v>
      </c>
      <c r="T134" s="112">
        <f t="shared" si="35"/>
        <v>0</v>
      </c>
      <c r="U134" s="112">
        <f t="shared" si="35"/>
        <v>26000</v>
      </c>
      <c r="V134" s="112">
        <f t="shared" si="35"/>
        <v>0</v>
      </c>
      <c r="W134" s="112">
        <f t="shared" si="35"/>
        <v>0</v>
      </c>
      <c r="X134" s="112">
        <f t="shared" si="35"/>
        <v>26000</v>
      </c>
      <c r="Y134" s="112">
        <f t="shared" si="35"/>
        <v>0</v>
      </c>
      <c r="Z134" s="112">
        <f t="shared" si="35"/>
        <v>26000</v>
      </c>
      <c r="AA134" s="112">
        <f t="shared" si="35"/>
        <v>0</v>
      </c>
      <c r="AB134" s="281"/>
      <c r="AC134" s="262"/>
      <c r="AD134" s="262"/>
      <c r="AE134" s="262"/>
      <c r="AF134" s="262"/>
      <c r="AG134" s="327"/>
      <c r="AH134" s="281"/>
    </row>
    <row r="135" spans="1:34" s="45" customFormat="1">
      <c r="A135" s="468"/>
      <c r="B135" s="468"/>
      <c r="C135" s="304" t="s">
        <v>795</v>
      </c>
      <c r="D135" s="296">
        <v>1</v>
      </c>
      <c r="E135" s="296" t="s">
        <v>892</v>
      </c>
      <c r="F135" s="372" t="s">
        <v>1044</v>
      </c>
      <c r="G135" s="316"/>
      <c r="H135" s="302"/>
      <c r="I135" s="296" t="s">
        <v>666</v>
      </c>
      <c r="J135" s="296" t="s">
        <v>667</v>
      </c>
      <c r="K135" s="316"/>
      <c r="L135" s="304" t="s">
        <v>34</v>
      </c>
      <c r="M135" s="304"/>
      <c r="N135" s="304" t="s">
        <v>334</v>
      </c>
      <c r="O135" s="75" t="s">
        <v>335</v>
      </c>
      <c r="P135" s="79"/>
      <c r="Q135" s="75"/>
      <c r="R135" s="75">
        <v>1</v>
      </c>
      <c r="S135" s="88"/>
      <c r="T135" s="88"/>
      <c r="U135" s="88"/>
      <c r="V135" s="88"/>
      <c r="W135" s="88"/>
      <c r="X135" s="88"/>
      <c r="Y135" s="88"/>
      <c r="Z135" s="88"/>
      <c r="AA135" s="88"/>
      <c r="AB135" s="260">
        <f>SUM(P136:AA136)</f>
        <v>130000</v>
      </c>
      <c r="AC135" s="273"/>
      <c r="AD135" s="273"/>
      <c r="AE135" s="273"/>
      <c r="AF135" s="273"/>
      <c r="AG135" s="324">
        <v>100</v>
      </c>
      <c r="AH135" s="278">
        <f>SUM(P136:U136)+50</f>
        <v>78050</v>
      </c>
    </row>
    <row r="136" spans="1:34" s="45" customFormat="1">
      <c r="A136" s="469"/>
      <c r="B136" s="469"/>
      <c r="C136" s="304"/>
      <c r="D136" s="296"/>
      <c r="E136" s="296"/>
      <c r="F136" s="373"/>
      <c r="G136" s="317"/>
      <c r="H136" s="302"/>
      <c r="I136" s="296"/>
      <c r="J136" s="296"/>
      <c r="K136" s="317"/>
      <c r="L136" s="304"/>
      <c r="M136" s="304"/>
      <c r="N136" s="304"/>
      <c r="O136" s="75" t="s">
        <v>19</v>
      </c>
      <c r="P136" s="79"/>
      <c r="Q136" s="52"/>
      <c r="R136" s="53">
        <v>52000</v>
      </c>
      <c r="S136" s="53"/>
      <c r="T136" s="53"/>
      <c r="U136" s="53">
        <v>26000</v>
      </c>
      <c r="V136" s="53"/>
      <c r="W136" s="53"/>
      <c r="X136" s="53">
        <v>26000</v>
      </c>
      <c r="Y136" s="53"/>
      <c r="Z136" s="53">
        <v>26000</v>
      </c>
      <c r="AA136" s="53"/>
      <c r="AB136" s="273"/>
      <c r="AC136" s="273"/>
      <c r="AD136" s="273"/>
      <c r="AE136" s="273"/>
      <c r="AF136" s="273"/>
      <c r="AG136" s="325"/>
      <c r="AH136" s="279"/>
    </row>
    <row r="137" spans="1:34">
      <c r="A137" s="10"/>
      <c r="B137" s="10"/>
      <c r="C137" s="10" t="s">
        <v>36</v>
      </c>
      <c r="D137" s="12"/>
      <c r="E137" s="12"/>
      <c r="F137" s="10"/>
      <c r="G137" s="103"/>
      <c r="H137" s="103"/>
      <c r="I137" s="103"/>
      <c r="J137" s="103"/>
      <c r="K137" s="103"/>
      <c r="L137" s="10"/>
      <c r="M137" s="11"/>
      <c r="N137" s="11"/>
      <c r="O137" s="12"/>
      <c r="P137" s="57">
        <f t="shared" ref="P137:AA137" si="36">SUM(P138,P261)</f>
        <v>3210</v>
      </c>
      <c r="Q137" s="57">
        <f t="shared" si="36"/>
        <v>38940</v>
      </c>
      <c r="R137" s="57">
        <f t="shared" si="36"/>
        <v>1030380</v>
      </c>
      <c r="S137" s="57">
        <f t="shared" si="36"/>
        <v>39110</v>
      </c>
      <c r="T137" s="57">
        <f t="shared" si="36"/>
        <v>95310</v>
      </c>
      <c r="U137" s="57">
        <f t="shared" si="36"/>
        <v>47100</v>
      </c>
      <c r="V137" s="57">
        <f t="shared" si="36"/>
        <v>24210</v>
      </c>
      <c r="W137" s="57">
        <f t="shared" si="36"/>
        <v>97230</v>
      </c>
      <c r="X137" s="57">
        <f t="shared" si="36"/>
        <v>76240</v>
      </c>
      <c r="Y137" s="57">
        <f t="shared" si="36"/>
        <v>42120</v>
      </c>
      <c r="Z137" s="57">
        <f t="shared" si="36"/>
        <v>3210</v>
      </c>
      <c r="AA137" s="57">
        <f t="shared" si="36"/>
        <v>3210</v>
      </c>
      <c r="AB137" s="59">
        <f>SUM(P137:AA137)</f>
        <v>1500270</v>
      </c>
      <c r="AC137" s="11"/>
      <c r="AD137" s="11"/>
      <c r="AE137" s="11"/>
      <c r="AF137" s="11"/>
      <c r="AG137" s="11"/>
      <c r="AH137" s="59">
        <f>SUM(AH138,AH261)</f>
        <v>1254100</v>
      </c>
    </row>
    <row r="138" spans="1:34">
      <c r="A138" s="13"/>
      <c r="B138" s="13"/>
      <c r="C138" s="13" t="s">
        <v>183</v>
      </c>
      <c r="D138" s="8"/>
      <c r="E138" s="8"/>
      <c r="F138" s="13"/>
      <c r="G138" s="73"/>
      <c r="H138" s="73"/>
      <c r="I138" s="73"/>
      <c r="J138" s="73"/>
      <c r="K138" s="73"/>
      <c r="L138" s="13"/>
      <c r="M138" s="9"/>
      <c r="N138" s="9"/>
      <c r="O138" s="8"/>
      <c r="P138" s="56">
        <f>P140</f>
        <v>1960</v>
      </c>
      <c r="Q138" s="56">
        <f t="shared" ref="Q138:AA138" si="37">Q140</f>
        <v>31440</v>
      </c>
      <c r="R138" s="56">
        <f t="shared" si="37"/>
        <v>981230</v>
      </c>
      <c r="S138" s="56">
        <f t="shared" si="37"/>
        <v>37860</v>
      </c>
      <c r="T138" s="56">
        <f t="shared" si="37"/>
        <v>89560</v>
      </c>
      <c r="U138" s="56">
        <f t="shared" si="37"/>
        <v>34600</v>
      </c>
      <c r="V138" s="56">
        <f t="shared" si="37"/>
        <v>12960</v>
      </c>
      <c r="W138" s="56">
        <f t="shared" si="37"/>
        <v>75980</v>
      </c>
      <c r="X138" s="56">
        <f t="shared" si="37"/>
        <v>50240</v>
      </c>
      <c r="Y138" s="56">
        <f t="shared" si="37"/>
        <v>19120</v>
      </c>
      <c r="Z138" s="56">
        <f t="shared" si="37"/>
        <v>1960</v>
      </c>
      <c r="AA138" s="56">
        <f t="shared" si="37"/>
        <v>1960</v>
      </c>
      <c r="AB138" s="71">
        <f>SUM(P138:AA138)</f>
        <v>1338870</v>
      </c>
      <c r="AC138" s="9"/>
      <c r="AD138" s="9"/>
      <c r="AE138" s="9"/>
      <c r="AF138" s="9"/>
      <c r="AG138" s="9"/>
      <c r="AH138" s="71">
        <f>SUM(AH139)</f>
        <v>1176700</v>
      </c>
    </row>
    <row r="139" spans="1:34" ht="37.5">
      <c r="A139" s="392"/>
      <c r="B139" s="392" t="s">
        <v>1118</v>
      </c>
      <c r="C139" s="305" t="s">
        <v>288</v>
      </c>
      <c r="D139" s="392"/>
      <c r="E139" s="392"/>
      <c r="F139" s="305"/>
      <c r="G139" s="284"/>
      <c r="H139" s="303"/>
      <c r="I139" s="303"/>
      <c r="J139" s="303"/>
      <c r="K139" s="284"/>
      <c r="L139" s="305"/>
      <c r="M139" s="305"/>
      <c r="N139" s="286" t="s">
        <v>890</v>
      </c>
      <c r="O139" s="83" t="s">
        <v>190</v>
      </c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260">
        <f>SUM(P140:AA140)</f>
        <v>1338870</v>
      </c>
      <c r="AC139" s="289" t="s">
        <v>997</v>
      </c>
      <c r="AD139" s="289" t="s">
        <v>975</v>
      </c>
      <c r="AE139" s="289"/>
      <c r="AF139" s="289"/>
      <c r="AG139" s="286"/>
      <c r="AH139" s="260">
        <f>SUM(AH141,AH147,AH151,AH155,AH167,AH173,AH183,AH193,AH205,AH219,AH225,AH237,AH251,AH257)</f>
        <v>1176700</v>
      </c>
    </row>
    <row r="140" spans="1:34" ht="48" customHeight="1">
      <c r="A140" s="392"/>
      <c r="B140" s="392"/>
      <c r="C140" s="305"/>
      <c r="D140" s="392"/>
      <c r="E140" s="392"/>
      <c r="F140" s="305"/>
      <c r="G140" s="285"/>
      <c r="H140" s="303"/>
      <c r="I140" s="303"/>
      <c r="J140" s="303"/>
      <c r="K140" s="285"/>
      <c r="L140" s="305"/>
      <c r="M140" s="305"/>
      <c r="N140" s="321"/>
      <c r="O140" s="83" t="s">
        <v>19</v>
      </c>
      <c r="P140" s="34">
        <f>SUM(P142,P148,P152,P252,P156,P168,P174,P184,P194,P206,P220,P226,P238,P258)</f>
        <v>1960</v>
      </c>
      <c r="Q140" s="34">
        <f t="shared" ref="Q140:AA140" si="38">SUM(Q142,Q148,Q152,Q252,Q156,Q168,Q174,Q184,Q194,Q206,Q220,Q226,Q238,Q258)</f>
        <v>31440</v>
      </c>
      <c r="R140" s="34">
        <f t="shared" si="38"/>
        <v>981230</v>
      </c>
      <c r="S140" s="34">
        <f t="shared" si="38"/>
        <v>37860</v>
      </c>
      <c r="T140" s="34">
        <f t="shared" si="38"/>
        <v>89560</v>
      </c>
      <c r="U140" s="34">
        <f t="shared" si="38"/>
        <v>34600</v>
      </c>
      <c r="V140" s="34">
        <f t="shared" si="38"/>
        <v>12960</v>
      </c>
      <c r="W140" s="34">
        <f t="shared" si="38"/>
        <v>75980</v>
      </c>
      <c r="X140" s="34">
        <f t="shared" si="38"/>
        <v>50240</v>
      </c>
      <c r="Y140" s="34">
        <f t="shared" si="38"/>
        <v>19120</v>
      </c>
      <c r="Z140" s="34">
        <f t="shared" si="38"/>
        <v>1960</v>
      </c>
      <c r="AA140" s="34">
        <f t="shared" si="38"/>
        <v>1960</v>
      </c>
      <c r="AB140" s="273"/>
      <c r="AC140" s="289"/>
      <c r="AD140" s="289"/>
      <c r="AE140" s="289"/>
      <c r="AF140" s="289"/>
      <c r="AG140" s="321"/>
      <c r="AH140" s="273"/>
    </row>
    <row r="141" spans="1:34" s="109" customFormat="1" ht="32.25" customHeight="1">
      <c r="A141" s="275">
        <v>14</v>
      </c>
      <c r="B141" s="275" t="s">
        <v>1119</v>
      </c>
      <c r="C141" s="294" t="s">
        <v>845</v>
      </c>
      <c r="D141" s="275">
        <v>1</v>
      </c>
      <c r="E141" s="275" t="s">
        <v>185</v>
      </c>
      <c r="F141" s="436" t="s">
        <v>1045</v>
      </c>
      <c r="G141" s="314">
        <v>1</v>
      </c>
      <c r="H141" s="295" t="s">
        <v>796</v>
      </c>
      <c r="I141" s="275" t="s">
        <v>186</v>
      </c>
      <c r="J141" s="275" t="s">
        <v>821</v>
      </c>
      <c r="K141" s="314" t="s">
        <v>211</v>
      </c>
      <c r="L141" s="275"/>
      <c r="M141" s="275"/>
      <c r="N141" s="275" t="s">
        <v>43</v>
      </c>
      <c r="O141" s="99" t="s">
        <v>42</v>
      </c>
      <c r="P141" s="108"/>
      <c r="Q141" s="99"/>
      <c r="R141" s="99">
        <v>1</v>
      </c>
      <c r="S141" s="99"/>
      <c r="T141" s="99"/>
      <c r="U141" s="99"/>
      <c r="V141" s="99"/>
      <c r="W141" s="99"/>
      <c r="X141" s="99"/>
      <c r="Y141" s="99"/>
      <c r="Z141" s="99"/>
      <c r="AA141" s="99"/>
      <c r="AB141" s="280">
        <f>SUM(P142:AA142)</f>
        <v>39900</v>
      </c>
      <c r="AC141" s="262" t="s">
        <v>998</v>
      </c>
      <c r="AD141" s="262" t="s">
        <v>975</v>
      </c>
      <c r="AE141" s="262"/>
      <c r="AF141" s="262"/>
      <c r="AG141" s="326">
        <v>100</v>
      </c>
      <c r="AH141" s="280">
        <f>SUM(AH143:AH146)</f>
        <v>39900</v>
      </c>
    </row>
    <row r="142" spans="1:34" s="109" customFormat="1" ht="32.25" customHeight="1">
      <c r="A142" s="275"/>
      <c r="B142" s="275"/>
      <c r="C142" s="294"/>
      <c r="D142" s="275"/>
      <c r="E142" s="275"/>
      <c r="F142" s="436"/>
      <c r="G142" s="315"/>
      <c r="H142" s="295"/>
      <c r="I142" s="275"/>
      <c r="J142" s="275"/>
      <c r="K142" s="315"/>
      <c r="L142" s="275"/>
      <c r="M142" s="275"/>
      <c r="N142" s="275"/>
      <c r="O142" s="99" t="s">
        <v>19</v>
      </c>
      <c r="P142" s="68">
        <f>SUM(P144,P146)</f>
        <v>0</v>
      </c>
      <c r="Q142" s="68">
        <f t="shared" ref="Q142:AA142" si="39">SUM(Q144,Q146)</f>
        <v>0</v>
      </c>
      <c r="R142" s="68">
        <f t="shared" si="39"/>
        <v>4000</v>
      </c>
      <c r="S142" s="68">
        <f t="shared" si="39"/>
        <v>35900</v>
      </c>
      <c r="T142" s="68">
        <f t="shared" si="39"/>
        <v>0</v>
      </c>
      <c r="U142" s="68">
        <f t="shared" si="39"/>
        <v>0</v>
      </c>
      <c r="V142" s="68">
        <f t="shared" si="39"/>
        <v>0</v>
      </c>
      <c r="W142" s="68">
        <f t="shared" si="39"/>
        <v>0</v>
      </c>
      <c r="X142" s="68">
        <f t="shared" si="39"/>
        <v>0</v>
      </c>
      <c r="Y142" s="68">
        <f t="shared" si="39"/>
        <v>0</v>
      </c>
      <c r="Z142" s="68">
        <f t="shared" si="39"/>
        <v>0</v>
      </c>
      <c r="AA142" s="68">
        <f t="shared" si="39"/>
        <v>0</v>
      </c>
      <c r="AB142" s="281"/>
      <c r="AC142" s="262"/>
      <c r="AD142" s="262"/>
      <c r="AE142" s="262"/>
      <c r="AF142" s="262"/>
      <c r="AG142" s="327"/>
      <c r="AH142" s="281"/>
    </row>
    <row r="143" spans="1:34" s="45" customFormat="1" ht="38.25" customHeight="1">
      <c r="A143" s="296"/>
      <c r="B143" s="296"/>
      <c r="C143" s="304" t="s">
        <v>494</v>
      </c>
      <c r="D143" s="296">
        <v>2</v>
      </c>
      <c r="E143" s="296" t="s">
        <v>185</v>
      </c>
      <c r="F143" s="369" t="s">
        <v>1045</v>
      </c>
      <c r="G143" s="316"/>
      <c r="H143" s="302"/>
      <c r="I143" s="296" t="s">
        <v>186</v>
      </c>
      <c r="J143" s="296" t="s">
        <v>819</v>
      </c>
      <c r="K143" s="316"/>
      <c r="L143" s="296" t="s">
        <v>495</v>
      </c>
      <c r="M143" s="296"/>
      <c r="N143" s="296" t="s">
        <v>496</v>
      </c>
      <c r="O143" s="75" t="s">
        <v>497</v>
      </c>
      <c r="P143" s="79"/>
      <c r="Q143" s="75"/>
      <c r="R143" s="131">
        <v>3</v>
      </c>
      <c r="S143" s="75"/>
      <c r="T143" s="75"/>
      <c r="U143" s="75"/>
      <c r="V143" s="75"/>
      <c r="W143" s="75"/>
      <c r="X143" s="75"/>
      <c r="Y143" s="75"/>
      <c r="Z143" s="75"/>
      <c r="AA143" s="75"/>
      <c r="AB143" s="260">
        <f>SUM(P144:AA144)</f>
        <v>4000</v>
      </c>
      <c r="AC143" s="273"/>
      <c r="AD143" s="273"/>
      <c r="AE143" s="282" t="s">
        <v>991</v>
      </c>
      <c r="AF143" s="282" t="s">
        <v>992</v>
      </c>
      <c r="AG143" s="324">
        <v>50</v>
      </c>
      <c r="AH143" s="260">
        <f>SUM(P144:U144)</f>
        <v>4000</v>
      </c>
    </row>
    <row r="144" spans="1:34" s="45" customFormat="1" ht="33" customHeight="1">
      <c r="A144" s="296"/>
      <c r="B144" s="296"/>
      <c r="C144" s="304"/>
      <c r="D144" s="296"/>
      <c r="E144" s="296"/>
      <c r="F144" s="369"/>
      <c r="G144" s="317"/>
      <c r="H144" s="302"/>
      <c r="I144" s="296"/>
      <c r="J144" s="296"/>
      <c r="K144" s="317"/>
      <c r="L144" s="296"/>
      <c r="M144" s="296"/>
      <c r="N144" s="296"/>
      <c r="O144" s="75" t="s">
        <v>19</v>
      </c>
      <c r="P144" s="79"/>
      <c r="Q144" s="75"/>
      <c r="R144" s="131">
        <v>4000</v>
      </c>
      <c r="S144" s="75"/>
      <c r="T144" s="75"/>
      <c r="U144" s="75"/>
      <c r="V144" s="75"/>
      <c r="W144" s="75"/>
      <c r="X144" s="75"/>
      <c r="Y144" s="75"/>
      <c r="Z144" s="75"/>
      <c r="AA144" s="75"/>
      <c r="AB144" s="273"/>
      <c r="AC144" s="273"/>
      <c r="AD144" s="273"/>
      <c r="AE144" s="283"/>
      <c r="AF144" s="283"/>
      <c r="AG144" s="325"/>
      <c r="AH144" s="273"/>
    </row>
    <row r="145" spans="1:34" s="45" customFormat="1" ht="24.6" customHeight="1">
      <c r="A145" s="296"/>
      <c r="B145" s="296"/>
      <c r="C145" s="304" t="s">
        <v>913</v>
      </c>
      <c r="D145" s="296">
        <v>1</v>
      </c>
      <c r="E145" s="296" t="s">
        <v>185</v>
      </c>
      <c r="F145" s="369" t="s">
        <v>1045</v>
      </c>
      <c r="G145" s="316"/>
      <c r="H145" s="302"/>
      <c r="I145" s="296" t="s">
        <v>186</v>
      </c>
      <c r="J145" s="296" t="s">
        <v>820</v>
      </c>
      <c r="K145" s="316"/>
      <c r="L145" s="296" t="s">
        <v>495</v>
      </c>
      <c r="M145" s="296" t="s">
        <v>498</v>
      </c>
      <c r="N145" s="296" t="s">
        <v>499</v>
      </c>
      <c r="O145" s="75" t="s">
        <v>41</v>
      </c>
      <c r="P145" s="79"/>
      <c r="Q145" s="75"/>
      <c r="R145" s="75"/>
      <c r="S145" s="75">
        <v>7</v>
      </c>
      <c r="T145" s="131"/>
      <c r="U145" s="75"/>
      <c r="V145" s="75"/>
      <c r="W145" s="75"/>
      <c r="X145" s="75"/>
      <c r="Y145" s="75"/>
      <c r="Z145" s="75"/>
      <c r="AA145" s="75"/>
      <c r="AB145" s="260">
        <f>SUM(P146:AA146)</f>
        <v>35900</v>
      </c>
      <c r="AC145" s="273" t="s">
        <v>654</v>
      </c>
      <c r="AD145" s="273"/>
      <c r="AE145" s="273"/>
      <c r="AF145" s="273"/>
      <c r="AG145" s="324">
        <v>50</v>
      </c>
      <c r="AH145" s="260">
        <f>SUM(P146:U146)</f>
        <v>35900</v>
      </c>
    </row>
    <row r="146" spans="1:34" s="45" customFormat="1" ht="56.45" customHeight="1">
      <c r="A146" s="296"/>
      <c r="B146" s="296"/>
      <c r="C146" s="304"/>
      <c r="D146" s="296"/>
      <c r="E146" s="296"/>
      <c r="F146" s="369"/>
      <c r="G146" s="317"/>
      <c r="H146" s="302"/>
      <c r="I146" s="296"/>
      <c r="J146" s="296"/>
      <c r="K146" s="317"/>
      <c r="L146" s="296"/>
      <c r="M146" s="296"/>
      <c r="N146" s="296"/>
      <c r="O146" s="75" t="s">
        <v>19</v>
      </c>
      <c r="P146" s="79"/>
      <c r="Q146" s="75"/>
      <c r="R146" s="131"/>
      <c r="S146" s="131">
        <v>35900</v>
      </c>
      <c r="T146" s="131"/>
      <c r="U146" s="131"/>
      <c r="V146" s="75"/>
      <c r="W146" s="75"/>
      <c r="X146" s="75"/>
      <c r="Y146" s="75"/>
      <c r="Z146" s="75"/>
      <c r="AA146" s="75"/>
      <c r="AB146" s="273"/>
      <c r="AC146" s="273"/>
      <c r="AD146" s="273"/>
      <c r="AE146" s="273"/>
      <c r="AF146" s="273"/>
      <c r="AG146" s="325"/>
      <c r="AH146" s="273"/>
    </row>
    <row r="147" spans="1:34" s="111" customFormat="1" ht="24" customHeight="1">
      <c r="A147" s="275">
        <v>15</v>
      </c>
      <c r="B147" s="275" t="s">
        <v>1120</v>
      </c>
      <c r="C147" s="294" t="s">
        <v>846</v>
      </c>
      <c r="D147" s="275">
        <v>2</v>
      </c>
      <c r="E147" s="275" t="s">
        <v>185</v>
      </c>
      <c r="F147" s="403"/>
      <c r="G147" s="314">
        <v>2</v>
      </c>
      <c r="H147" s="295" t="s">
        <v>32</v>
      </c>
      <c r="I147" s="275" t="s">
        <v>186</v>
      </c>
      <c r="J147" s="275" t="s">
        <v>820</v>
      </c>
      <c r="K147" s="314" t="s">
        <v>211</v>
      </c>
      <c r="L147" s="275"/>
      <c r="M147" s="275"/>
      <c r="N147" s="275" t="s">
        <v>232</v>
      </c>
      <c r="O147" s="99" t="s">
        <v>41</v>
      </c>
      <c r="P147" s="108"/>
      <c r="Q147" s="99"/>
      <c r="R147" s="99"/>
      <c r="S147" s="99"/>
      <c r="T147" s="99"/>
      <c r="U147" s="99"/>
      <c r="V147" s="99"/>
      <c r="W147" s="99"/>
      <c r="X147" s="99">
        <v>8</v>
      </c>
      <c r="Y147" s="99"/>
      <c r="Z147" s="99"/>
      <c r="AA147" s="99"/>
      <c r="AB147" s="280">
        <f>SUM(P148:AA148)</f>
        <v>5000</v>
      </c>
      <c r="AC147" s="262" t="s">
        <v>998</v>
      </c>
      <c r="AD147" s="262" t="s">
        <v>975</v>
      </c>
      <c r="AE147" s="262"/>
      <c r="AF147" s="262"/>
      <c r="AG147" s="326">
        <v>100</v>
      </c>
      <c r="AH147" s="280">
        <f>SUM(AH149)</f>
        <v>0</v>
      </c>
    </row>
    <row r="148" spans="1:34" s="111" customFormat="1" ht="24" customHeight="1">
      <c r="A148" s="275"/>
      <c r="B148" s="275"/>
      <c r="C148" s="294"/>
      <c r="D148" s="275"/>
      <c r="E148" s="275"/>
      <c r="F148" s="403"/>
      <c r="G148" s="315"/>
      <c r="H148" s="295"/>
      <c r="I148" s="275"/>
      <c r="J148" s="275"/>
      <c r="K148" s="315"/>
      <c r="L148" s="275"/>
      <c r="M148" s="275"/>
      <c r="N148" s="275"/>
      <c r="O148" s="99" t="s">
        <v>19</v>
      </c>
      <c r="P148" s="68">
        <f>SUM(P150)</f>
        <v>0</v>
      </c>
      <c r="Q148" s="68">
        <f t="shared" ref="Q148:AA148" si="40">SUM(Q150)</f>
        <v>0</v>
      </c>
      <c r="R148" s="68">
        <f t="shared" si="40"/>
        <v>0</v>
      </c>
      <c r="S148" s="68">
        <f t="shared" si="40"/>
        <v>0</v>
      </c>
      <c r="T148" s="68">
        <f t="shared" si="40"/>
        <v>0</v>
      </c>
      <c r="U148" s="68">
        <f t="shared" si="40"/>
        <v>0</v>
      </c>
      <c r="V148" s="68">
        <f t="shared" si="40"/>
        <v>0</v>
      </c>
      <c r="W148" s="68">
        <f>SUM(W150)</f>
        <v>1700</v>
      </c>
      <c r="X148" s="68">
        <f>SUM(X150)</f>
        <v>3300</v>
      </c>
      <c r="Y148" s="68">
        <f t="shared" si="40"/>
        <v>0</v>
      </c>
      <c r="Z148" s="68">
        <f t="shared" si="40"/>
        <v>0</v>
      </c>
      <c r="AA148" s="68">
        <f t="shared" si="40"/>
        <v>0</v>
      </c>
      <c r="AB148" s="281"/>
      <c r="AC148" s="262"/>
      <c r="AD148" s="262"/>
      <c r="AE148" s="262"/>
      <c r="AF148" s="262"/>
      <c r="AG148" s="327"/>
      <c r="AH148" s="281"/>
    </row>
    <row r="149" spans="1:34" s="45" customFormat="1" ht="22.15" customHeight="1">
      <c r="A149" s="296"/>
      <c r="B149" s="296"/>
      <c r="C149" s="304" t="s">
        <v>500</v>
      </c>
      <c r="D149" s="296">
        <v>1</v>
      </c>
      <c r="E149" s="296" t="s">
        <v>185</v>
      </c>
      <c r="F149" s="369" t="s">
        <v>1045</v>
      </c>
      <c r="G149" s="316"/>
      <c r="H149" s="302"/>
      <c r="I149" s="296" t="s">
        <v>186</v>
      </c>
      <c r="J149" s="296" t="s">
        <v>822</v>
      </c>
      <c r="K149" s="316"/>
      <c r="L149" s="296" t="s">
        <v>501</v>
      </c>
      <c r="M149" s="296" t="s">
        <v>151</v>
      </c>
      <c r="N149" s="296" t="s">
        <v>232</v>
      </c>
      <c r="O149" s="75" t="s">
        <v>41</v>
      </c>
      <c r="P149" s="79"/>
      <c r="Q149" s="75"/>
      <c r="R149" s="75"/>
      <c r="S149" s="75"/>
      <c r="T149" s="75"/>
      <c r="U149" s="75"/>
      <c r="V149" s="75"/>
      <c r="W149" s="75"/>
      <c r="X149" s="75">
        <v>8</v>
      </c>
      <c r="Y149" s="75"/>
      <c r="Z149" s="75"/>
      <c r="AA149" s="75"/>
      <c r="AB149" s="260">
        <f>SUM(P150:AA150)</f>
        <v>5000</v>
      </c>
      <c r="AC149" s="273"/>
      <c r="AD149" s="273"/>
      <c r="AE149" s="273"/>
      <c r="AF149" s="273"/>
      <c r="AG149" s="324">
        <v>100</v>
      </c>
      <c r="AH149" s="260">
        <f>SUM(P150:U150)</f>
        <v>0</v>
      </c>
    </row>
    <row r="150" spans="1:34" s="45" customFormat="1" ht="45" customHeight="1">
      <c r="A150" s="296"/>
      <c r="B150" s="296"/>
      <c r="C150" s="304"/>
      <c r="D150" s="296"/>
      <c r="E150" s="296"/>
      <c r="F150" s="369"/>
      <c r="G150" s="317"/>
      <c r="H150" s="302"/>
      <c r="I150" s="296"/>
      <c r="J150" s="296"/>
      <c r="K150" s="317"/>
      <c r="L150" s="296"/>
      <c r="M150" s="296"/>
      <c r="N150" s="296"/>
      <c r="O150" s="75" t="s">
        <v>19</v>
      </c>
      <c r="P150" s="79"/>
      <c r="Q150" s="75"/>
      <c r="R150" s="75"/>
      <c r="S150" s="75"/>
      <c r="T150" s="75"/>
      <c r="U150" s="75"/>
      <c r="V150" s="75"/>
      <c r="W150" s="131">
        <v>1700</v>
      </c>
      <c r="X150" s="131">
        <v>3300</v>
      </c>
      <c r="Y150" s="75"/>
      <c r="Z150" s="75"/>
      <c r="AA150" s="75"/>
      <c r="AB150" s="273"/>
      <c r="AC150" s="273"/>
      <c r="AD150" s="273"/>
      <c r="AE150" s="273"/>
      <c r="AF150" s="273"/>
      <c r="AG150" s="325"/>
      <c r="AH150" s="273"/>
    </row>
    <row r="151" spans="1:34" s="111" customFormat="1" ht="24.6" customHeight="1">
      <c r="A151" s="275">
        <v>16</v>
      </c>
      <c r="B151" s="275" t="s">
        <v>1121</v>
      </c>
      <c r="C151" s="294" t="s">
        <v>847</v>
      </c>
      <c r="D151" s="275">
        <v>3</v>
      </c>
      <c r="E151" s="275" t="s">
        <v>185</v>
      </c>
      <c r="F151" s="403"/>
      <c r="G151" s="314">
        <v>4</v>
      </c>
      <c r="H151" s="295" t="s">
        <v>796</v>
      </c>
      <c r="I151" s="275" t="s">
        <v>186</v>
      </c>
      <c r="J151" s="275" t="s">
        <v>822</v>
      </c>
      <c r="K151" s="314" t="s">
        <v>211</v>
      </c>
      <c r="L151" s="275"/>
      <c r="M151" s="275"/>
      <c r="N151" s="275" t="s">
        <v>232</v>
      </c>
      <c r="O151" s="99" t="s">
        <v>41</v>
      </c>
      <c r="P151" s="108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280">
        <f>SUM(P152:AA152)</f>
        <v>13000</v>
      </c>
      <c r="AC151" s="262" t="s">
        <v>998</v>
      </c>
      <c r="AD151" s="262" t="s">
        <v>975</v>
      </c>
      <c r="AE151" s="262"/>
      <c r="AF151" s="262"/>
      <c r="AG151" s="326">
        <v>100</v>
      </c>
      <c r="AH151" s="280">
        <f>SUM(AH153)</f>
        <v>11480</v>
      </c>
    </row>
    <row r="152" spans="1:34" s="111" customFormat="1" ht="31.9" customHeight="1">
      <c r="A152" s="275"/>
      <c r="B152" s="275"/>
      <c r="C152" s="294"/>
      <c r="D152" s="275"/>
      <c r="E152" s="275"/>
      <c r="F152" s="403"/>
      <c r="G152" s="315"/>
      <c r="H152" s="295"/>
      <c r="I152" s="275"/>
      <c r="J152" s="275"/>
      <c r="K152" s="315"/>
      <c r="L152" s="275"/>
      <c r="M152" s="275"/>
      <c r="N152" s="275"/>
      <c r="O152" s="99" t="s">
        <v>19</v>
      </c>
      <c r="P152" s="68">
        <f>SUM(P154)</f>
        <v>0</v>
      </c>
      <c r="Q152" s="68">
        <f t="shared" ref="Q152:AA152" si="41">SUM(Q154)</f>
        <v>0</v>
      </c>
      <c r="R152" s="68">
        <f t="shared" si="41"/>
        <v>0</v>
      </c>
      <c r="S152" s="68">
        <f t="shared" si="41"/>
        <v>0</v>
      </c>
      <c r="T152" s="68">
        <f t="shared" si="41"/>
        <v>11480</v>
      </c>
      <c r="U152" s="68">
        <f t="shared" si="41"/>
        <v>0</v>
      </c>
      <c r="V152" s="68">
        <f t="shared" si="41"/>
        <v>0</v>
      </c>
      <c r="W152" s="68">
        <f t="shared" si="41"/>
        <v>0</v>
      </c>
      <c r="X152" s="68">
        <f t="shared" si="41"/>
        <v>1520</v>
      </c>
      <c r="Y152" s="68">
        <f t="shared" si="41"/>
        <v>0</v>
      </c>
      <c r="Z152" s="68">
        <f t="shared" si="41"/>
        <v>0</v>
      </c>
      <c r="AA152" s="68">
        <f t="shared" si="41"/>
        <v>0</v>
      </c>
      <c r="AB152" s="281"/>
      <c r="AC152" s="262"/>
      <c r="AD152" s="262"/>
      <c r="AE152" s="262"/>
      <c r="AF152" s="262"/>
      <c r="AG152" s="327"/>
      <c r="AH152" s="281"/>
    </row>
    <row r="153" spans="1:34" s="45" customFormat="1" ht="25.9" customHeight="1">
      <c r="A153" s="296"/>
      <c r="B153" s="296"/>
      <c r="C153" s="304" t="s">
        <v>800</v>
      </c>
      <c r="D153" s="296">
        <v>1</v>
      </c>
      <c r="E153" s="296" t="s">
        <v>185</v>
      </c>
      <c r="F153" s="369" t="s">
        <v>1045</v>
      </c>
      <c r="G153" s="316"/>
      <c r="H153" s="302"/>
      <c r="I153" s="296" t="s">
        <v>186</v>
      </c>
      <c r="J153" s="296" t="s">
        <v>822</v>
      </c>
      <c r="K153" s="316"/>
      <c r="L153" s="296" t="s">
        <v>502</v>
      </c>
      <c r="M153" s="296" t="s">
        <v>232</v>
      </c>
      <c r="N153" s="296" t="s">
        <v>232</v>
      </c>
      <c r="O153" s="75" t="s">
        <v>503</v>
      </c>
      <c r="P153" s="79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260">
        <f>SUM(P154:AA154)</f>
        <v>13000</v>
      </c>
      <c r="AC153" s="273"/>
      <c r="AD153" s="273"/>
      <c r="AE153" s="273"/>
      <c r="AF153" s="273"/>
      <c r="AG153" s="324">
        <v>100</v>
      </c>
      <c r="AH153" s="260">
        <f>SUM(P154:U154)</f>
        <v>11480</v>
      </c>
    </row>
    <row r="154" spans="1:34" s="45" customFormat="1" ht="33" customHeight="1">
      <c r="A154" s="296"/>
      <c r="B154" s="296"/>
      <c r="C154" s="304"/>
      <c r="D154" s="296"/>
      <c r="E154" s="296"/>
      <c r="F154" s="369"/>
      <c r="G154" s="317"/>
      <c r="H154" s="302"/>
      <c r="I154" s="296"/>
      <c r="J154" s="296"/>
      <c r="K154" s="317"/>
      <c r="L154" s="296"/>
      <c r="M154" s="296"/>
      <c r="N154" s="296"/>
      <c r="O154" s="75" t="s">
        <v>19</v>
      </c>
      <c r="P154" s="79"/>
      <c r="Q154" s="75"/>
      <c r="R154" s="75"/>
      <c r="S154" s="75"/>
      <c r="T154" s="131">
        <v>11480</v>
      </c>
      <c r="U154" s="75"/>
      <c r="V154" s="75"/>
      <c r="W154" s="75"/>
      <c r="X154" s="131">
        <v>1520</v>
      </c>
      <c r="Y154" s="75"/>
      <c r="Z154" s="75"/>
      <c r="AA154" s="75"/>
      <c r="AB154" s="273"/>
      <c r="AC154" s="273"/>
      <c r="AD154" s="273"/>
      <c r="AE154" s="273"/>
      <c r="AF154" s="273"/>
      <c r="AG154" s="325"/>
      <c r="AH154" s="273"/>
    </row>
    <row r="155" spans="1:34" s="111" customFormat="1" ht="30" customHeight="1">
      <c r="A155" s="275">
        <v>17</v>
      </c>
      <c r="B155" s="275" t="s">
        <v>1122</v>
      </c>
      <c r="C155" s="294" t="s">
        <v>879</v>
      </c>
      <c r="D155" s="275">
        <v>4</v>
      </c>
      <c r="E155" s="275" t="s">
        <v>185</v>
      </c>
      <c r="F155" s="436" t="s">
        <v>1046</v>
      </c>
      <c r="G155" s="314">
        <v>1</v>
      </c>
      <c r="H155" s="295" t="s">
        <v>32</v>
      </c>
      <c r="I155" s="275" t="s">
        <v>186</v>
      </c>
      <c r="J155" s="275" t="s">
        <v>187</v>
      </c>
      <c r="K155" s="314" t="s">
        <v>33</v>
      </c>
      <c r="L155" s="294"/>
      <c r="M155" s="294"/>
      <c r="N155" s="294" t="s">
        <v>341</v>
      </c>
      <c r="O155" s="99" t="s">
        <v>190</v>
      </c>
      <c r="P155" s="108"/>
      <c r="Q155" s="108"/>
      <c r="R155" s="69">
        <v>1200</v>
      </c>
      <c r="S155" s="108"/>
      <c r="T155" s="69">
        <v>1200</v>
      </c>
      <c r="U155" s="108"/>
      <c r="V155" s="108"/>
      <c r="W155" s="69">
        <v>1200</v>
      </c>
      <c r="X155" s="108"/>
      <c r="Y155" s="108"/>
      <c r="Z155" s="108"/>
      <c r="AA155" s="108"/>
      <c r="AB155" s="261">
        <f>SUM(P156:AA156)</f>
        <v>45270</v>
      </c>
      <c r="AC155" s="262" t="s">
        <v>998</v>
      </c>
      <c r="AD155" s="262" t="s">
        <v>979</v>
      </c>
      <c r="AE155" s="262"/>
      <c r="AF155" s="262"/>
      <c r="AG155" s="326">
        <f>SUM(AG157:AG166)</f>
        <v>100</v>
      </c>
      <c r="AH155" s="261">
        <f>SUM(AH157:AH166)</f>
        <v>33070</v>
      </c>
    </row>
    <row r="156" spans="1:34" s="111" customFormat="1" ht="56.45" customHeight="1">
      <c r="A156" s="275"/>
      <c r="B156" s="275"/>
      <c r="C156" s="294"/>
      <c r="D156" s="275"/>
      <c r="E156" s="275"/>
      <c r="F156" s="436"/>
      <c r="G156" s="315"/>
      <c r="H156" s="295"/>
      <c r="I156" s="275"/>
      <c r="J156" s="275"/>
      <c r="K156" s="315"/>
      <c r="L156" s="416"/>
      <c r="M156" s="294"/>
      <c r="N156" s="294"/>
      <c r="O156" s="99" t="s">
        <v>19</v>
      </c>
      <c r="P156" s="112">
        <f>SUM(P158,P160,P162,P164,P166)</f>
        <v>0</v>
      </c>
      <c r="Q156" s="112">
        <f t="shared" ref="Q156:S156" si="42">SUM(Q158,Q160,Q162,Q164,Q166)</f>
        <v>0</v>
      </c>
      <c r="R156" s="112">
        <f t="shared" si="42"/>
        <v>20870</v>
      </c>
      <c r="S156" s="112">
        <f t="shared" si="42"/>
        <v>0</v>
      </c>
      <c r="T156" s="112">
        <f>SUM(T158,T160,T162,T164,T166)</f>
        <v>12200</v>
      </c>
      <c r="U156" s="112">
        <f t="shared" ref="U156:AA156" si="43">SUM(U158,U160,U162,U164,U166)</f>
        <v>0</v>
      </c>
      <c r="V156" s="112">
        <f t="shared" si="43"/>
        <v>0</v>
      </c>
      <c r="W156" s="112">
        <f t="shared" si="43"/>
        <v>12200</v>
      </c>
      <c r="X156" s="112">
        <f t="shared" si="43"/>
        <v>0</v>
      </c>
      <c r="Y156" s="112">
        <f t="shared" si="43"/>
        <v>0</v>
      </c>
      <c r="Z156" s="112">
        <f t="shared" si="43"/>
        <v>0</v>
      </c>
      <c r="AA156" s="112">
        <f t="shared" si="43"/>
        <v>0</v>
      </c>
      <c r="AB156" s="262"/>
      <c r="AC156" s="262"/>
      <c r="AD156" s="262"/>
      <c r="AE156" s="262"/>
      <c r="AF156" s="262"/>
      <c r="AG156" s="327"/>
      <c r="AH156" s="262"/>
    </row>
    <row r="157" spans="1:34" s="45" customFormat="1">
      <c r="A157" s="296"/>
      <c r="B157" s="296"/>
      <c r="C157" s="304" t="s">
        <v>342</v>
      </c>
      <c r="D157" s="296">
        <v>4</v>
      </c>
      <c r="E157" s="296" t="s">
        <v>185</v>
      </c>
      <c r="F157" s="369" t="s">
        <v>1046</v>
      </c>
      <c r="G157" s="316"/>
      <c r="H157" s="302"/>
      <c r="I157" s="296" t="s">
        <v>186</v>
      </c>
      <c r="J157" s="296" t="s">
        <v>187</v>
      </c>
      <c r="K157" s="316"/>
      <c r="L157" s="304" t="s">
        <v>343</v>
      </c>
      <c r="M157" s="304" t="s">
        <v>344</v>
      </c>
      <c r="N157" s="304" t="s">
        <v>345</v>
      </c>
      <c r="O157" s="75" t="s">
        <v>136</v>
      </c>
      <c r="P157" s="75">
        <v>1</v>
      </c>
      <c r="Q157" s="75"/>
      <c r="R157" s="75"/>
      <c r="S157" s="75"/>
      <c r="T157" s="75"/>
      <c r="U157" s="75"/>
      <c r="V157" s="75">
        <v>1</v>
      </c>
      <c r="W157" s="75"/>
      <c r="X157" s="75"/>
      <c r="Y157" s="75"/>
      <c r="Z157" s="75"/>
      <c r="AA157" s="75"/>
      <c r="AB157" s="260">
        <f t="shared" ref="AB157" si="44">SUM(P158:AA158)</f>
        <v>0</v>
      </c>
      <c r="AC157" s="273"/>
      <c r="AD157" s="273"/>
      <c r="AE157" s="273"/>
      <c r="AF157" s="273"/>
      <c r="AG157" s="324">
        <v>15</v>
      </c>
      <c r="AH157" s="260">
        <f>SUM(P158:U158)</f>
        <v>0</v>
      </c>
    </row>
    <row r="158" spans="1:34" s="45" customFormat="1" ht="40.15" customHeight="1">
      <c r="A158" s="296"/>
      <c r="B158" s="296"/>
      <c r="C158" s="304"/>
      <c r="D158" s="296"/>
      <c r="E158" s="296"/>
      <c r="F158" s="369"/>
      <c r="G158" s="317"/>
      <c r="H158" s="302"/>
      <c r="I158" s="296"/>
      <c r="J158" s="296"/>
      <c r="K158" s="317"/>
      <c r="L158" s="304"/>
      <c r="M158" s="304"/>
      <c r="N158" s="304"/>
      <c r="O158" s="75" t="s">
        <v>19</v>
      </c>
      <c r="P158" s="136">
        <v>0</v>
      </c>
      <c r="Q158" s="46">
        <v>0</v>
      </c>
      <c r="R158" s="136">
        <v>0</v>
      </c>
      <c r="S158" s="136">
        <v>0</v>
      </c>
      <c r="T158" s="136">
        <v>0</v>
      </c>
      <c r="U158" s="136">
        <v>0</v>
      </c>
      <c r="V158" s="136">
        <v>0</v>
      </c>
      <c r="W158" s="136">
        <v>0</v>
      </c>
      <c r="X158" s="136">
        <v>0</v>
      </c>
      <c r="Y158" s="136">
        <v>0</v>
      </c>
      <c r="Z158" s="136">
        <v>0</v>
      </c>
      <c r="AA158" s="136">
        <v>0</v>
      </c>
      <c r="AB158" s="273"/>
      <c r="AC158" s="273"/>
      <c r="AD158" s="273"/>
      <c r="AE158" s="273"/>
      <c r="AF158" s="273"/>
      <c r="AG158" s="325"/>
      <c r="AH158" s="273"/>
    </row>
    <row r="159" spans="1:34" s="45" customFormat="1" ht="37.5">
      <c r="A159" s="296"/>
      <c r="B159" s="296"/>
      <c r="C159" s="304" t="s">
        <v>346</v>
      </c>
      <c r="D159" s="296">
        <v>1</v>
      </c>
      <c r="E159" s="296" t="s">
        <v>185</v>
      </c>
      <c r="F159" s="369" t="s">
        <v>1046</v>
      </c>
      <c r="G159" s="316"/>
      <c r="H159" s="302"/>
      <c r="I159" s="296" t="s">
        <v>186</v>
      </c>
      <c r="J159" s="296" t="s">
        <v>187</v>
      </c>
      <c r="K159" s="316"/>
      <c r="L159" s="304"/>
      <c r="M159" s="304" t="s">
        <v>347</v>
      </c>
      <c r="N159" s="304" t="s">
        <v>341</v>
      </c>
      <c r="O159" s="75" t="s">
        <v>190</v>
      </c>
      <c r="P159" s="79"/>
      <c r="Q159" s="88"/>
      <c r="R159" s="130">
        <v>1200</v>
      </c>
      <c r="S159" s="88"/>
      <c r="T159" s="130">
        <v>1200</v>
      </c>
      <c r="U159" s="88"/>
      <c r="V159" s="88"/>
      <c r="W159" s="130">
        <v>1200</v>
      </c>
      <c r="X159" s="88"/>
      <c r="Y159" s="88"/>
      <c r="Z159" s="75"/>
      <c r="AA159" s="88"/>
      <c r="AB159" s="260">
        <f>SUM(P160:AA160)</f>
        <v>28500</v>
      </c>
      <c r="AC159" s="273"/>
      <c r="AD159" s="273"/>
      <c r="AE159" s="273"/>
      <c r="AF159" s="273"/>
      <c r="AG159" s="324">
        <v>30</v>
      </c>
      <c r="AH159" s="260">
        <f>SUM(P160:U160)</f>
        <v>20500</v>
      </c>
    </row>
    <row r="160" spans="1:34" s="45" customFormat="1" ht="49.9" customHeight="1">
      <c r="A160" s="296"/>
      <c r="B160" s="296"/>
      <c r="C160" s="304"/>
      <c r="D160" s="296"/>
      <c r="E160" s="296"/>
      <c r="F160" s="369"/>
      <c r="G160" s="317"/>
      <c r="H160" s="302"/>
      <c r="I160" s="296"/>
      <c r="J160" s="296"/>
      <c r="K160" s="317"/>
      <c r="L160" s="304"/>
      <c r="M160" s="304"/>
      <c r="N160" s="304"/>
      <c r="O160" s="75" t="s">
        <v>19</v>
      </c>
      <c r="P160" s="78"/>
      <c r="Q160" s="130"/>
      <c r="R160" s="130">
        <v>12500</v>
      </c>
      <c r="S160" s="130"/>
      <c r="T160" s="130">
        <v>8000</v>
      </c>
      <c r="U160" s="130"/>
      <c r="V160" s="130"/>
      <c r="W160" s="130">
        <v>8000</v>
      </c>
      <c r="X160" s="130"/>
      <c r="Y160" s="130"/>
      <c r="Z160" s="130"/>
      <c r="AA160" s="88"/>
      <c r="AB160" s="273"/>
      <c r="AC160" s="273"/>
      <c r="AD160" s="273"/>
      <c r="AE160" s="273"/>
      <c r="AF160" s="273"/>
      <c r="AG160" s="325"/>
      <c r="AH160" s="273"/>
    </row>
    <row r="161" spans="1:34" s="45" customFormat="1">
      <c r="A161" s="316"/>
      <c r="B161" s="316"/>
      <c r="C161" s="365" t="s">
        <v>348</v>
      </c>
      <c r="D161" s="316">
        <v>5</v>
      </c>
      <c r="E161" s="296" t="s">
        <v>185</v>
      </c>
      <c r="F161" s="369" t="s">
        <v>1046</v>
      </c>
      <c r="G161" s="316"/>
      <c r="H161" s="302"/>
      <c r="I161" s="296" t="s">
        <v>186</v>
      </c>
      <c r="J161" s="316" t="s">
        <v>187</v>
      </c>
      <c r="K161" s="316"/>
      <c r="L161" s="365" t="s">
        <v>340</v>
      </c>
      <c r="M161" s="365" t="s">
        <v>349</v>
      </c>
      <c r="N161" s="365" t="s">
        <v>350</v>
      </c>
      <c r="O161" s="75" t="s">
        <v>94</v>
      </c>
      <c r="P161" s="79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>
        <v>2</v>
      </c>
      <c r="AB161" s="266">
        <f t="shared" ref="AB161" si="45">SUM(P162:AA162)</f>
        <v>0</v>
      </c>
      <c r="AC161" s="282"/>
      <c r="AD161" s="282"/>
      <c r="AE161" s="282"/>
      <c r="AF161" s="282"/>
      <c r="AG161" s="324">
        <v>15</v>
      </c>
      <c r="AH161" s="260">
        <f>SUM(P162:U162)</f>
        <v>0</v>
      </c>
    </row>
    <row r="162" spans="1:34" s="45" customFormat="1" ht="38.450000000000003" customHeight="1">
      <c r="A162" s="317"/>
      <c r="B162" s="317"/>
      <c r="C162" s="366"/>
      <c r="D162" s="317"/>
      <c r="E162" s="296"/>
      <c r="F162" s="369"/>
      <c r="G162" s="317"/>
      <c r="H162" s="302"/>
      <c r="I162" s="296"/>
      <c r="J162" s="317"/>
      <c r="K162" s="317"/>
      <c r="L162" s="366"/>
      <c r="M162" s="366"/>
      <c r="N162" s="366"/>
      <c r="O162" s="75" t="s">
        <v>19</v>
      </c>
      <c r="P162" s="79">
        <v>0</v>
      </c>
      <c r="Q162" s="88">
        <v>0</v>
      </c>
      <c r="R162" s="88">
        <v>0</v>
      </c>
      <c r="S162" s="88">
        <v>0</v>
      </c>
      <c r="T162" s="88">
        <v>0</v>
      </c>
      <c r="U162" s="88">
        <v>0</v>
      </c>
      <c r="V162" s="88">
        <v>0</v>
      </c>
      <c r="W162" s="88">
        <v>0</v>
      </c>
      <c r="X162" s="88">
        <v>0</v>
      </c>
      <c r="Y162" s="88">
        <v>0</v>
      </c>
      <c r="Z162" s="88">
        <v>0</v>
      </c>
      <c r="AA162" s="88">
        <v>0</v>
      </c>
      <c r="AB162" s="267"/>
      <c r="AC162" s="283"/>
      <c r="AD162" s="283"/>
      <c r="AE162" s="283"/>
      <c r="AF162" s="283"/>
      <c r="AG162" s="325"/>
      <c r="AH162" s="273"/>
    </row>
    <row r="163" spans="1:34" s="45" customFormat="1" ht="37.5">
      <c r="A163" s="316"/>
      <c r="B163" s="316"/>
      <c r="C163" s="365" t="s">
        <v>351</v>
      </c>
      <c r="D163" s="316">
        <v>2</v>
      </c>
      <c r="E163" s="296" t="s">
        <v>185</v>
      </c>
      <c r="F163" s="369" t="s">
        <v>1046</v>
      </c>
      <c r="G163" s="316"/>
      <c r="H163" s="302"/>
      <c r="I163" s="296" t="s">
        <v>186</v>
      </c>
      <c r="J163" s="316" t="s">
        <v>187</v>
      </c>
      <c r="K163" s="316"/>
      <c r="L163" s="365"/>
      <c r="M163" s="365" t="s">
        <v>352</v>
      </c>
      <c r="N163" s="365" t="s">
        <v>353</v>
      </c>
      <c r="O163" s="75" t="s">
        <v>194</v>
      </c>
      <c r="P163" s="79"/>
      <c r="Q163" s="88"/>
      <c r="R163" s="75">
        <v>4</v>
      </c>
      <c r="S163" s="88"/>
      <c r="T163" s="88"/>
      <c r="U163" s="88"/>
      <c r="V163" s="88"/>
      <c r="W163" s="88"/>
      <c r="X163" s="88"/>
      <c r="Y163" s="88"/>
      <c r="Z163" s="88"/>
      <c r="AA163" s="88"/>
      <c r="AB163" s="266">
        <f>SUM(P164:AA164)</f>
        <v>8370</v>
      </c>
      <c r="AC163" s="282"/>
      <c r="AD163" s="282"/>
      <c r="AE163" s="282"/>
      <c r="AF163" s="282"/>
      <c r="AG163" s="324">
        <v>20</v>
      </c>
      <c r="AH163" s="260">
        <f>SUM(P164:U164)</f>
        <v>8370</v>
      </c>
    </row>
    <row r="164" spans="1:34" s="45" customFormat="1">
      <c r="A164" s="317"/>
      <c r="B164" s="317"/>
      <c r="C164" s="366"/>
      <c r="D164" s="317"/>
      <c r="E164" s="296"/>
      <c r="F164" s="369"/>
      <c r="G164" s="317"/>
      <c r="H164" s="302"/>
      <c r="I164" s="296"/>
      <c r="J164" s="317"/>
      <c r="K164" s="317"/>
      <c r="L164" s="366"/>
      <c r="M164" s="366"/>
      <c r="N164" s="366"/>
      <c r="O164" s="75" t="s">
        <v>19</v>
      </c>
      <c r="P164" s="79"/>
      <c r="Q164" s="88"/>
      <c r="R164" s="130">
        <v>8370</v>
      </c>
      <c r="S164" s="88"/>
      <c r="T164" s="88"/>
      <c r="U164" s="88"/>
      <c r="V164" s="88"/>
      <c r="W164" s="88"/>
      <c r="X164" s="88"/>
      <c r="Y164" s="88"/>
      <c r="Z164" s="88"/>
      <c r="AA164" s="88"/>
      <c r="AB164" s="267"/>
      <c r="AC164" s="283"/>
      <c r="AD164" s="283"/>
      <c r="AE164" s="283"/>
      <c r="AF164" s="283"/>
      <c r="AG164" s="325"/>
      <c r="AH164" s="273"/>
    </row>
    <row r="165" spans="1:34" s="45" customFormat="1" ht="37.5">
      <c r="A165" s="316"/>
      <c r="B165" s="316"/>
      <c r="C165" s="365" t="s">
        <v>354</v>
      </c>
      <c r="D165" s="316">
        <v>3</v>
      </c>
      <c r="E165" s="296" t="s">
        <v>185</v>
      </c>
      <c r="F165" s="369" t="s">
        <v>1046</v>
      </c>
      <c r="G165" s="316"/>
      <c r="H165" s="302"/>
      <c r="I165" s="296" t="s">
        <v>186</v>
      </c>
      <c r="J165" s="316" t="s">
        <v>187</v>
      </c>
      <c r="K165" s="316"/>
      <c r="L165" s="365"/>
      <c r="M165" s="365" t="s">
        <v>355</v>
      </c>
      <c r="N165" s="365" t="s">
        <v>193</v>
      </c>
      <c r="O165" s="75" t="s">
        <v>194</v>
      </c>
      <c r="P165" s="79"/>
      <c r="Q165" s="88"/>
      <c r="R165" s="88"/>
      <c r="S165" s="88"/>
      <c r="T165" s="79">
        <v>1</v>
      </c>
      <c r="U165" s="79"/>
      <c r="V165" s="79"/>
      <c r="W165" s="79">
        <v>1</v>
      </c>
      <c r="X165" s="79"/>
      <c r="Y165" s="88"/>
      <c r="Z165" s="88"/>
      <c r="AA165" s="88"/>
      <c r="AB165" s="266">
        <f t="shared" ref="AB165" si="46">SUM(P166:AA166)</f>
        <v>8400</v>
      </c>
      <c r="AC165" s="282"/>
      <c r="AD165" s="282"/>
      <c r="AE165" s="282"/>
      <c r="AF165" s="282"/>
      <c r="AG165" s="324">
        <v>20</v>
      </c>
      <c r="AH165" s="260">
        <f>SUM(P166:U166)</f>
        <v>4200</v>
      </c>
    </row>
    <row r="166" spans="1:34" s="45" customFormat="1">
      <c r="A166" s="317"/>
      <c r="B166" s="317"/>
      <c r="C166" s="366"/>
      <c r="D166" s="317"/>
      <c r="E166" s="296"/>
      <c r="F166" s="369"/>
      <c r="G166" s="317"/>
      <c r="H166" s="302"/>
      <c r="I166" s="296"/>
      <c r="J166" s="317"/>
      <c r="K166" s="317"/>
      <c r="L166" s="366"/>
      <c r="M166" s="366"/>
      <c r="N166" s="366"/>
      <c r="O166" s="75" t="s">
        <v>19</v>
      </c>
      <c r="P166" s="79"/>
      <c r="Q166" s="88"/>
      <c r="R166" s="88"/>
      <c r="S166" s="88"/>
      <c r="T166" s="78">
        <v>4200</v>
      </c>
      <c r="U166" s="78"/>
      <c r="V166" s="78"/>
      <c r="W166" s="78">
        <v>4200</v>
      </c>
      <c r="X166" s="79"/>
      <c r="Y166" s="88"/>
      <c r="Z166" s="88"/>
      <c r="AA166" s="88"/>
      <c r="AB166" s="267"/>
      <c r="AC166" s="283"/>
      <c r="AD166" s="283"/>
      <c r="AE166" s="283"/>
      <c r="AF166" s="283"/>
      <c r="AG166" s="325"/>
      <c r="AH166" s="273"/>
    </row>
    <row r="167" spans="1:34" s="111" customFormat="1" ht="30" customHeight="1">
      <c r="A167" s="275">
        <v>18</v>
      </c>
      <c r="B167" s="275" t="s">
        <v>1123</v>
      </c>
      <c r="C167" s="294" t="s">
        <v>880</v>
      </c>
      <c r="D167" s="275">
        <v>5</v>
      </c>
      <c r="E167" s="314" t="s">
        <v>360</v>
      </c>
      <c r="F167" s="426" t="s">
        <v>1046</v>
      </c>
      <c r="G167" s="314">
        <v>1</v>
      </c>
      <c r="H167" s="426" t="s">
        <v>32</v>
      </c>
      <c r="I167" s="314" t="s">
        <v>186</v>
      </c>
      <c r="J167" s="314" t="s">
        <v>356</v>
      </c>
      <c r="K167" s="314" t="s">
        <v>33</v>
      </c>
      <c r="L167" s="294"/>
      <c r="M167" s="380"/>
      <c r="N167" s="377" t="s">
        <v>358</v>
      </c>
      <c r="O167" s="99" t="s">
        <v>190</v>
      </c>
      <c r="P167" s="108"/>
      <c r="Q167" s="108"/>
      <c r="R167" s="108"/>
      <c r="S167" s="108"/>
      <c r="T167" s="114">
        <f>T169</f>
        <v>830</v>
      </c>
      <c r="U167" s="108"/>
      <c r="V167" s="108"/>
      <c r="W167" s="114">
        <f>W169</f>
        <v>270</v>
      </c>
      <c r="X167" s="114"/>
      <c r="Y167" s="108"/>
      <c r="Z167" s="108"/>
      <c r="AA167" s="108"/>
      <c r="AB167" s="261">
        <f>SUM(P168:AA168)</f>
        <v>57000</v>
      </c>
      <c r="AC167" s="262" t="s">
        <v>998</v>
      </c>
      <c r="AD167" s="262" t="s">
        <v>979</v>
      </c>
      <c r="AE167" s="262"/>
      <c r="AF167" s="262"/>
      <c r="AG167" s="326">
        <f>SUM(AG169:AG172)</f>
        <v>100</v>
      </c>
      <c r="AH167" s="261">
        <f>SUM(AH169:AH172)</f>
        <v>30500</v>
      </c>
    </row>
    <row r="168" spans="1:34" s="111" customFormat="1" ht="57" customHeight="1">
      <c r="A168" s="275"/>
      <c r="B168" s="275"/>
      <c r="C168" s="294"/>
      <c r="D168" s="275"/>
      <c r="E168" s="315"/>
      <c r="F168" s="427"/>
      <c r="G168" s="315"/>
      <c r="H168" s="427"/>
      <c r="I168" s="315"/>
      <c r="J168" s="315"/>
      <c r="K168" s="315"/>
      <c r="L168" s="416"/>
      <c r="M168" s="381"/>
      <c r="N168" s="315"/>
      <c r="O168" s="99" t="s">
        <v>19</v>
      </c>
      <c r="P168" s="112">
        <f>SUM(P170,P172)</f>
        <v>0</v>
      </c>
      <c r="Q168" s="112">
        <f t="shared" ref="Q168:AA168" si="47">SUM(Q170,Q172)</f>
        <v>0</v>
      </c>
      <c r="R168" s="112">
        <f t="shared" si="47"/>
        <v>0</v>
      </c>
      <c r="S168" s="112">
        <f t="shared" si="47"/>
        <v>0</v>
      </c>
      <c r="T168" s="112">
        <f t="shared" si="47"/>
        <v>30500</v>
      </c>
      <c r="U168" s="112">
        <f t="shared" si="47"/>
        <v>0</v>
      </c>
      <c r="V168" s="112">
        <f t="shared" si="47"/>
        <v>0</v>
      </c>
      <c r="W168" s="112">
        <f t="shared" si="47"/>
        <v>26500</v>
      </c>
      <c r="X168" s="112">
        <f t="shared" si="47"/>
        <v>0</v>
      </c>
      <c r="Y168" s="112">
        <f t="shared" si="47"/>
        <v>0</v>
      </c>
      <c r="Z168" s="112">
        <f t="shared" si="47"/>
        <v>0</v>
      </c>
      <c r="AA168" s="112">
        <f t="shared" si="47"/>
        <v>0</v>
      </c>
      <c r="AB168" s="262"/>
      <c r="AC168" s="262"/>
      <c r="AD168" s="262"/>
      <c r="AE168" s="262"/>
      <c r="AF168" s="262"/>
      <c r="AG168" s="327"/>
      <c r="AH168" s="262"/>
    </row>
    <row r="169" spans="1:34" s="45" customFormat="1" ht="37.5">
      <c r="A169" s="296"/>
      <c r="B169" s="296"/>
      <c r="C169" s="365" t="s">
        <v>359</v>
      </c>
      <c r="D169" s="316">
        <v>1</v>
      </c>
      <c r="E169" s="316" t="s">
        <v>360</v>
      </c>
      <c r="F169" s="310" t="s">
        <v>1046</v>
      </c>
      <c r="G169" s="284"/>
      <c r="H169" s="465"/>
      <c r="I169" s="284" t="s">
        <v>186</v>
      </c>
      <c r="J169" s="284" t="s">
        <v>823</v>
      </c>
      <c r="K169" s="316"/>
      <c r="L169" s="384"/>
      <c r="M169" s="365" t="s">
        <v>357</v>
      </c>
      <c r="N169" s="378" t="s">
        <v>361</v>
      </c>
      <c r="O169" s="75" t="s">
        <v>190</v>
      </c>
      <c r="P169" s="137"/>
      <c r="Q169" s="137"/>
      <c r="R169" s="137"/>
      <c r="S169" s="137"/>
      <c r="T169" s="32">
        <v>830</v>
      </c>
      <c r="U169" s="32"/>
      <c r="V169" s="32"/>
      <c r="W169" s="32">
        <v>270</v>
      </c>
      <c r="X169" s="32"/>
      <c r="Y169" s="137"/>
      <c r="Z169" s="137"/>
      <c r="AA169" s="137"/>
      <c r="AB169" s="260">
        <f t="shared" ref="AB169" si="48">SUM(P170:AA170)</f>
        <v>57000</v>
      </c>
      <c r="AC169" s="273"/>
      <c r="AD169" s="273"/>
      <c r="AE169" s="273"/>
      <c r="AF169" s="273"/>
      <c r="AG169" s="324">
        <v>60</v>
      </c>
      <c r="AH169" s="260">
        <f>SUM(P170:U170)</f>
        <v>30500</v>
      </c>
    </row>
    <row r="170" spans="1:34" s="45" customFormat="1" ht="81.599999999999994" customHeight="1">
      <c r="A170" s="296"/>
      <c r="B170" s="296"/>
      <c r="C170" s="366"/>
      <c r="D170" s="317"/>
      <c r="E170" s="317"/>
      <c r="F170" s="311"/>
      <c r="G170" s="285"/>
      <c r="H170" s="466"/>
      <c r="I170" s="285"/>
      <c r="J170" s="285"/>
      <c r="K170" s="317"/>
      <c r="L170" s="385"/>
      <c r="M170" s="366"/>
      <c r="N170" s="317"/>
      <c r="O170" s="75" t="s">
        <v>19</v>
      </c>
      <c r="P170" s="131"/>
      <c r="Q170" s="131"/>
      <c r="R170" s="131"/>
      <c r="S170" s="131"/>
      <c r="T170" s="33">
        <v>30500</v>
      </c>
      <c r="U170" s="33"/>
      <c r="V170" s="33"/>
      <c r="W170" s="33">
        <v>26500</v>
      </c>
      <c r="X170" s="33"/>
      <c r="Y170" s="131"/>
      <c r="Z170" s="131"/>
      <c r="AA170" s="131"/>
      <c r="AB170" s="273"/>
      <c r="AC170" s="273"/>
      <c r="AD170" s="273"/>
      <c r="AE170" s="273"/>
      <c r="AF170" s="273"/>
      <c r="AG170" s="325"/>
      <c r="AH170" s="273"/>
    </row>
    <row r="171" spans="1:34" s="45" customFormat="1">
      <c r="A171" s="296"/>
      <c r="B171" s="296"/>
      <c r="C171" s="304" t="s">
        <v>362</v>
      </c>
      <c r="D171" s="296">
        <v>2</v>
      </c>
      <c r="E171" s="316" t="s">
        <v>360</v>
      </c>
      <c r="F171" s="310" t="s">
        <v>1046</v>
      </c>
      <c r="G171" s="284"/>
      <c r="H171" s="465"/>
      <c r="I171" s="303" t="s">
        <v>186</v>
      </c>
      <c r="J171" s="284" t="s">
        <v>823</v>
      </c>
      <c r="K171" s="316"/>
      <c r="L171" s="306"/>
      <c r="M171" s="304" t="s">
        <v>357</v>
      </c>
      <c r="N171" s="296" t="s">
        <v>345</v>
      </c>
      <c r="O171" s="75" t="s">
        <v>136</v>
      </c>
      <c r="P171" s="129"/>
      <c r="Q171" s="75"/>
      <c r="R171" s="75"/>
      <c r="S171" s="75"/>
      <c r="T171" s="79">
        <v>1</v>
      </c>
      <c r="U171" s="79"/>
      <c r="V171" s="79"/>
      <c r="W171" s="79">
        <v>1</v>
      </c>
      <c r="X171" s="79"/>
      <c r="Y171" s="138"/>
      <c r="Z171" s="138"/>
      <c r="AA171" s="138"/>
      <c r="AB171" s="260">
        <f>SUM(P172:AA172)</f>
        <v>0</v>
      </c>
      <c r="AC171" s="273"/>
      <c r="AD171" s="273"/>
      <c r="AE171" s="273"/>
      <c r="AF171" s="273"/>
      <c r="AG171" s="324">
        <v>40</v>
      </c>
      <c r="AH171" s="260">
        <f>SUM(P172:U172)</f>
        <v>0</v>
      </c>
    </row>
    <row r="172" spans="1:34" s="45" customFormat="1" ht="41.45" customHeight="1">
      <c r="A172" s="296"/>
      <c r="B172" s="296"/>
      <c r="C172" s="304"/>
      <c r="D172" s="296"/>
      <c r="E172" s="317"/>
      <c r="F172" s="311"/>
      <c r="G172" s="285"/>
      <c r="H172" s="466"/>
      <c r="I172" s="303"/>
      <c r="J172" s="285"/>
      <c r="K172" s="317"/>
      <c r="L172" s="306"/>
      <c r="M172" s="304"/>
      <c r="N172" s="296"/>
      <c r="O172" s="75" t="s">
        <v>19</v>
      </c>
      <c r="P172" s="129"/>
      <c r="Q172" s="131"/>
      <c r="R172" s="131"/>
      <c r="S172" s="131"/>
      <c r="T172" s="33">
        <v>0</v>
      </c>
      <c r="U172" s="79"/>
      <c r="V172" s="79"/>
      <c r="W172" s="33">
        <v>0</v>
      </c>
      <c r="X172" s="33"/>
      <c r="Y172" s="138"/>
      <c r="Z172" s="138"/>
      <c r="AA172" s="138"/>
      <c r="AB172" s="273"/>
      <c r="AC172" s="273"/>
      <c r="AD172" s="273"/>
      <c r="AE172" s="273"/>
      <c r="AF172" s="273"/>
      <c r="AG172" s="325"/>
      <c r="AH172" s="273"/>
    </row>
    <row r="173" spans="1:34" s="111" customFormat="1" ht="30" customHeight="1">
      <c r="A173" s="275">
        <v>19</v>
      </c>
      <c r="B173" s="275" t="s">
        <v>1124</v>
      </c>
      <c r="C173" s="294" t="s">
        <v>881</v>
      </c>
      <c r="D173" s="275">
        <v>6</v>
      </c>
      <c r="E173" s="275" t="s">
        <v>185</v>
      </c>
      <c r="F173" s="426" t="s">
        <v>1046</v>
      </c>
      <c r="G173" s="314">
        <v>1</v>
      </c>
      <c r="H173" s="426" t="s">
        <v>32</v>
      </c>
      <c r="I173" s="275" t="s">
        <v>186</v>
      </c>
      <c r="J173" s="275" t="s">
        <v>363</v>
      </c>
      <c r="K173" s="314" t="s">
        <v>33</v>
      </c>
      <c r="L173" s="294"/>
      <c r="M173" s="294"/>
      <c r="N173" s="294" t="s">
        <v>365</v>
      </c>
      <c r="O173" s="99" t="s">
        <v>215</v>
      </c>
      <c r="P173" s="108"/>
      <c r="Q173" s="108"/>
      <c r="R173" s="108"/>
      <c r="S173" s="108"/>
      <c r="T173" s="108"/>
      <c r="U173" s="108"/>
      <c r="V173" s="108"/>
      <c r="W173" s="108"/>
      <c r="X173" s="108"/>
      <c r="Y173" s="108">
        <v>1</v>
      </c>
      <c r="Z173" s="108"/>
      <c r="AA173" s="108"/>
      <c r="AB173" s="261">
        <f>SUM(P174:AA174)</f>
        <v>41680</v>
      </c>
      <c r="AC173" s="262" t="s">
        <v>998</v>
      </c>
      <c r="AD173" s="262" t="s">
        <v>979</v>
      </c>
      <c r="AE173" s="262"/>
      <c r="AF173" s="262"/>
      <c r="AG173" s="326">
        <f>SUM(AG175:AG182)</f>
        <v>100</v>
      </c>
      <c r="AH173" s="261">
        <f>SUM(AH175:AH182)</f>
        <v>15700</v>
      </c>
    </row>
    <row r="174" spans="1:34" s="111" customFormat="1" ht="57" customHeight="1">
      <c r="A174" s="275"/>
      <c r="B174" s="275"/>
      <c r="C174" s="294"/>
      <c r="D174" s="275"/>
      <c r="E174" s="275"/>
      <c r="F174" s="427"/>
      <c r="G174" s="315"/>
      <c r="H174" s="427"/>
      <c r="I174" s="275"/>
      <c r="J174" s="275"/>
      <c r="K174" s="315"/>
      <c r="L174" s="416"/>
      <c r="M174" s="294"/>
      <c r="N174" s="294"/>
      <c r="O174" s="99" t="s">
        <v>19</v>
      </c>
      <c r="P174" s="110">
        <f t="shared" ref="P174:AA174" si="49">SUM(P176,P178,P180,P182)</f>
        <v>0</v>
      </c>
      <c r="Q174" s="110">
        <f t="shared" si="49"/>
        <v>0</v>
      </c>
      <c r="R174" s="110">
        <f t="shared" si="49"/>
        <v>13700</v>
      </c>
      <c r="S174" s="110">
        <f t="shared" si="49"/>
        <v>0</v>
      </c>
      <c r="T174" s="110">
        <f t="shared" si="49"/>
        <v>2000</v>
      </c>
      <c r="U174" s="110">
        <f t="shared" si="49"/>
        <v>0</v>
      </c>
      <c r="V174" s="110">
        <f t="shared" si="49"/>
        <v>0</v>
      </c>
      <c r="W174" s="110">
        <f t="shared" si="49"/>
        <v>0</v>
      </c>
      <c r="X174" s="110">
        <f t="shared" si="49"/>
        <v>22460</v>
      </c>
      <c r="Y174" s="110">
        <f t="shared" si="49"/>
        <v>3520</v>
      </c>
      <c r="Z174" s="110">
        <f t="shared" si="49"/>
        <v>0</v>
      </c>
      <c r="AA174" s="110">
        <f t="shared" si="49"/>
        <v>0</v>
      </c>
      <c r="AB174" s="262"/>
      <c r="AC174" s="262"/>
      <c r="AD174" s="262"/>
      <c r="AE174" s="262"/>
      <c r="AF174" s="262"/>
      <c r="AG174" s="327"/>
      <c r="AH174" s="262"/>
    </row>
    <row r="175" spans="1:34" s="45" customFormat="1" ht="18" customHeight="1">
      <c r="A175" s="296"/>
      <c r="B175" s="296"/>
      <c r="C175" s="388" t="s">
        <v>366</v>
      </c>
      <c r="D175" s="296">
        <v>1</v>
      </c>
      <c r="E175" s="467" t="s">
        <v>185</v>
      </c>
      <c r="F175" s="310" t="s">
        <v>1046</v>
      </c>
      <c r="G175" s="386"/>
      <c r="H175" s="465"/>
      <c r="I175" s="467" t="s">
        <v>186</v>
      </c>
      <c r="J175" s="467" t="s">
        <v>363</v>
      </c>
      <c r="K175" s="386"/>
      <c r="L175" s="388" t="s">
        <v>203</v>
      </c>
      <c r="M175" s="388" t="s">
        <v>367</v>
      </c>
      <c r="N175" s="388" t="s">
        <v>368</v>
      </c>
      <c r="O175" s="124" t="s">
        <v>136</v>
      </c>
      <c r="P175" s="140"/>
      <c r="Q175" s="139"/>
      <c r="R175" s="124">
        <v>1</v>
      </c>
      <c r="S175" s="139"/>
      <c r="T175" s="139"/>
      <c r="U175" s="139"/>
      <c r="V175" s="139"/>
      <c r="W175" s="139"/>
      <c r="X175" s="124">
        <v>1</v>
      </c>
      <c r="Y175" s="139"/>
      <c r="Z175" s="139"/>
      <c r="AA175" s="139"/>
      <c r="AB175" s="260">
        <f>SUM(P176:AA176)</f>
        <v>25080</v>
      </c>
      <c r="AC175" s="273"/>
      <c r="AD175" s="273"/>
      <c r="AE175" s="273"/>
      <c r="AF175" s="273"/>
      <c r="AG175" s="324">
        <v>25</v>
      </c>
      <c r="AH175" s="260">
        <f>SUM(P176:U176)</f>
        <v>13700</v>
      </c>
    </row>
    <row r="176" spans="1:34" s="45" customFormat="1" ht="63" customHeight="1">
      <c r="A176" s="296"/>
      <c r="B176" s="296"/>
      <c r="C176" s="388"/>
      <c r="D176" s="296"/>
      <c r="E176" s="467"/>
      <c r="F176" s="311"/>
      <c r="G176" s="387"/>
      <c r="H176" s="466"/>
      <c r="I176" s="467"/>
      <c r="J176" s="467"/>
      <c r="K176" s="387"/>
      <c r="L176" s="388"/>
      <c r="M176" s="388"/>
      <c r="N176" s="388"/>
      <c r="O176" s="124" t="s">
        <v>19</v>
      </c>
      <c r="P176" s="140"/>
      <c r="Q176" s="139"/>
      <c r="R176" s="141">
        <v>13700</v>
      </c>
      <c r="S176" s="139"/>
      <c r="T176" s="139"/>
      <c r="U176" s="139"/>
      <c r="V176" s="139"/>
      <c r="W176" s="139"/>
      <c r="X176" s="141">
        <v>11380</v>
      </c>
      <c r="Y176" s="139"/>
      <c r="Z176" s="139"/>
      <c r="AA176" s="139"/>
      <c r="AB176" s="273"/>
      <c r="AC176" s="273"/>
      <c r="AD176" s="273"/>
      <c r="AE176" s="273"/>
      <c r="AF176" s="273"/>
      <c r="AG176" s="325"/>
      <c r="AH176" s="273"/>
    </row>
    <row r="177" spans="1:34" s="45" customFormat="1" ht="18" customHeight="1">
      <c r="A177" s="296"/>
      <c r="B177" s="296"/>
      <c r="C177" s="388" t="s">
        <v>369</v>
      </c>
      <c r="D177" s="296">
        <v>2</v>
      </c>
      <c r="E177" s="467" t="s">
        <v>185</v>
      </c>
      <c r="F177" s="310" t="s">
        <v>1046</v>
      </c>
      <c r="G177" s="386"/>
      <c r="H177" s="465"/>
      <c r="I177" s="467" t="s">
        <v>186</v>
      </c>
      <c r="J177" s="467" t="s">
        <v>363</v>
      </c>
      <c r="K177" s="386"/>
      <c r="L177" s="388"/>
      <c r="M177" s="388" t="s">
        <v>364</v>
      </c>
      <c r="N177" s="388" t="s">
        <v>365</v>
      </c>
      <c r="O177" s="124" t="s">
        <v>94</v>
      </c>
      <c r="P177" s="140"/>
      <c r="Q177" s="139"/>
      <c r="R177" s="139"/>
      <c r="S177" s="139"/>
      <c r="T177" s="139"/>
      <c r="U177" s="139"/>
      <c r="V177" s="139"/>
      <c r="W177" s="139"/>
      <c r="X177" s="139"/>
      <c r="Y177" s="124">
        <v>1</v>
      </c>
      <c r="Z177" s="139"/>
      <c r="AA177" s="139"/>
      <c r="AB177" s="260">
        <f>SUM(P178:AA178)</f>
        <v>3520</v>
      </c>
      <c r="AC177" s="273"/>
      <c r="AD177" s="273"/>
      <c r="AE177" s="273"/>
      <c r="AF177" s="273"/>
      <c r="AG177" s="324">
        <v>25</v>
      </c>
      <c r="AH177" s="260">
        <f>SUM(P178:U178)</f>
        <v>0</v>
      </c>
    </row>
    <row r="178" spans="1:34" s="45" customFormat="1" ht="47.45" customHeight="1">
      <c r="A178" s="296"/>
      <c r="B178" s="296"/>
      <c r="C178" s="388"/>
      <c r="D178" s="296"/>
      <c r="E178" s="467"/>
      <c r="F178" s="311"/>
      <c r="G178" s="387"/>
      <c r="H178" s="466"/>
      <c r="I178" s="467"/>
      <c r="J178" s="467"/>
      <c r="K178" s="387"/>
      <c r="L178" s="388"/>
      <c r="M178" s="388"/>
      <c r="N178" s="388"/>
      <c r="O178" s="124" t="s">
        <v>19</v>
      </c>
      <c r="P178" s="140"/>
      <c r="Q178" s="139"/>
      <c r="R178" s="139"/>
      <c r="S178" s="139"/>
      <c r="T178" s="139"/>
      <c r="U178" s="139"/>
      <c r="V178" s="139"/>
      <c r="W178" s="139"/>
      <c r="X178" s="139"/>
      <c r="Y178" s="141">
        <v>3520</v>
      </c>
      <c r="Z178" s="139"/>
      <c r="AA178" s="139"/>
      <c r="AB178" s="273"/>
      <c r="AC178" s="273"/>
      <c r="AD178" s="273"/>
      <c r="AE178" s="273"/>
      <c r="AF178" s="273"/>
      <c r="AG178" s="325"/>
      <c r="AH178" s="273"/>
    </row>
    <row r="179" spans="1:34" s="45" customFormat="1" ht="18" customHeight="1">
      <c r="A179" s="316"/>
      <c r="B179" s="316"/>
      <c r="C179" s="388" t="s">
        <v>792</v>
      </c>
      <c r="D179" s="316">
        <v>3</v>
      </c>
      <c r="E179" s="467" t="s">
        <v>185</v>
      </c>
      <c r="F179" s="310" t="s">
        <v>1046</v>
      </c>
      <c r="G179" s="386"/>
      <c r="H179" s="465"/>
      <c r="I179" s="467" t="s">
        <v>186</v>
      </c>
      <c r="J179" s="467" t="s">
        <v>363</v>
      </c>
      <c r="K179" s="386"/>
      <c r="L179" s="388" t="s">
        <v>203</v>
      </c>
      <c r="M179" s="388" t="s">
        <v>367</v>
      </c>
      <c r="N179" s="388" t="s">
        <v>365</v>
      </c>
      <c r="O179" s="124" t="s">
        <v>94</v>
      </c>
      <c r="P179" s="140"/>
      <c r="Q179" s="139"/>
      <c r="R179" s="139"/>
      <c r="S179" s="139"/>
      <c r="T179" s="139"/>
      <c r="U179" s="139"/>
      <c r="V179" s="139"/>
      <c r="W179" s="139"/>
      <c r="X179" s="124">
        <v>1</v>
      </c>
      <c r="Y179" s="124"/>
      <c r="Z179" s="139"/>
      <c r="AA179" s="139"/>
      <c r="AB179" s="266">
        <f>SUM(P180:AA180)</f>
        <v>11080</v>
      </c>
      <c r="AC179" s="282"/>
      <c r="AD179" s="282"/>
      <c r="AE179" s="282"/>
      <c r="AF179" s="282"/>
      <c r="AG179" s="324">
        <v>25</v>
      </c>
      <c r="AH179" s="260">
        <f>SUM(P180:U180)</f>
        <v>0</v>
      </c>
    </row>
    <row r="180" spans="1:34" s="45" customFormat="1" ht="42" customHeight="1">
      <c r="A180" s="317"/>
      <c r="B180" s="317"/>
      <c r="C180" s="388"/>
      <c r="D180" s="317"/>
      <c r="E180" s="467"/>
      <c r="F180" s="311"/>
      <c r="G180" s="387"/>
      <c r="H180" s="466"/>
      <c r="I180" s="467"/>
      <c r="J180" s="467"/>
      <c r="K180" s="387"/>
      <c r="L180" s="388"/>
      <c r="M180" s="388"/>
      <c r="N180" s="388"/>
      <c r="O180" s="124" t="s">
        <v>19</v>
      </c>
      <c r="P180" s="140"/>
      <c r="Q180" s="139"/>
      <c r="R180" s="139"/>
      <c r="S180" s="139"/>
      <c r="T180" s="139"/>
      <c r="U180" s="139"/>
      <c r="V180" s="139"/>
      <c r="W180" s="139"/>
      <c r="X180" s="141">
        <v>11080</v>
      </c>
      <c r="Y180" s="141"/>
      <c r="Z180" s="139"/>
      <c r="AA180" s="139"/>
      <c r="AB180" s="267"/>
      <c r="AC180" s="283"/>
      <c r="AD180" s="283"/>
      <c r="AE180" s="283"/>
      <c r="AF180" s="283"/>
      <c r="AG180" s="325"/>
      <c r="AH180" s="273"/>
    </row>
    <row r="181" spans="1:34" s="45" customFormat="1" ht="18" customHeight="1">
      <c r="A181" s="316"/>
      <c r="B181" s="316"/>
      <c r="C181" s="388" t="s">
        <v>370</v>
      </c>
      <c r="D181" s="316">
        <v>4</v>
      </c>
      <c r="E181" s="467" t="s">
        <v>185</v>
      </c>
      <c r="F181" s="310" t="s">
        <v>1046</v>
      </c>
      <c r="G181" s="386"/>
      <c r="H181" s="465"/>
      <c r="I181" s="467" t="s">
        <v>186</v>
      </c>
      <c r="J181" s="467" t="s">
        <v>371</v>
      </c>
      <c r="K181" s="386"/>
      <c r="L181" s="388"/>
      <c r="M181" s="388" t="s">
        <v>372</v>
      </c>
      <c r="N181" s="388" t="s">
        <v>373</v>
      </c>
      <c r="O181" s="124" t="s">
        <v>374</v>
      </c>
      <c r="P181" s="140"/>
      <c r="Q181" s="139"/>
      <c r="R181" s="139"/>
      <c r="S181" s="124"/>
      <c r="T181" s="124">
        <v>1</v>
      </c>
      <c r="U181" s="124"/>
      <c r="V181" s="139"/>
      <c r="W181" s="139"/>
      <c r="X181" s="139"/>
      <c r="Y181" s="139"/>
      <c r="Z181" s="139"/>
      <c r="AA181" s="139"/>
      <c r="AB181" s="266">
        <f>SUM(P182:AA182)</f>
        <v>2000</v>
      </c>
      <c r="AC181" s="282"/>
      <c r="AD181" s="282"/>
      <c r="AE181" s="282"/>
      <c r="AF181" s="282"/>
      <c r="AG181" s="324">
        <v>25</v>
      </c>
      <c r="AH181" s="260">
        <f>SUM(P182:U182)</f>
        <v>2000</v>
      </c>
    </row>
    <row r="182" spans="1:34" s="45" customFormat="1" ht="43.9" customHeight="1">
      <c r="A182" s="317"/>
      <c r="B182" s="317"/>
      <c r="C182" s="388"/>
      <c r="D182" s="317"/>
      <c r="E182" s="467"/>
      <c r="F182" s="311"/>
      <c r="G182" s="387"/>
      <c r="H182" s="466"/>
      <c r="I182" s="467"/>
      <c r="J182" s="467"/>
      <c r="K182" s="387"/>
      <c r="L182" s="388"/>
      <c r="M182" s="388"/>
      <c r="N182" s="388"/>
      <c r="O182" s="124" t="s">
        <v>19</v>
      </c>
      <c r="P182" s="140"/>
      <c r="Q182" s="139"/>
      <c r="R182" s="139"/>
      <c r="S182" s="141"/>
      <c r="T182" s="141">
        <v>2000</v>
      </c>
      <c r="U182" s="141"/>
      <c r="V182" s="139"/>
      <c r="W182" s="139"/>
      <c r="X182" s="139"/>
      <c r="Y182" s="139"/>
      <c r="Z182" s="139"/>
      <c r="AA182" s="139"/>
      <c r="AB182" s="267"/>
      <c r="AC182" s="283"/>
      <c r="AD182" s="283"/>
      <c r="AE182" s="283"/>
      <c r="AF182" s="283"/>
      <c r="AG182" s="325"/>
      <c r="AH182" s="273"/>
    </row>
    <row r="183" spans="1:34" s="111" customFormat="1" ht="21" customHeight="1">
      <c r="A183" s="275">
        <v>20</v>
      </c>
      <c r="B183" s="275" t="s">
        <v>1125</v>
      </c>
      <c r="C183" s="294" t="s">
        <v>882</v>
      </c>
      <c r="D183" s="275">
        <v>7</v>
      </c>
      <c r="E183" s="275" t="s">
        <v>185</v>
      </c>
      <c r="F183" s="326">
        <v>301</v>
      </c>
      <c r="G183" s="314">
        <v>1</v>
      </c>
      <c r="H183" s="295" t="s">
        <v>796</v>
      </c>
      <c r="I183" s="275" t="s">
        <v>186</v>
      </c>
      <c r="J183" s="275" t="s">
        <v>201</v>
      </c>
      <c r="K183" s="314" t="s">
        <v>33</v>
      </c>
      <c r="L183" s="294"/>
      <c r="M183" s="294"/>
      <c r="N183" s="314" t="s">
        <v>690</v>
      </c>
      <c r="O183" s="99" t="s">
        <v>42</v>
      </c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265">
        <f>SUM(P184:AA184)</f>
        <v>34640</v>
      </c>
      <c r="AC183" s="262" t="s">
        <v>998</v>
      </c>
      <c r="AD183" s="262" t="s">
        <v>980</v>
      </c>
      <c r="AE183" s="262"/>
      <c r="AF183" s="262"/>
      <c r="AG183" s="326">
        <v>100</v>
      </c>
      <c r="AH183" s="265">
        <f>SUM(AH185:AH192)</f>
        <v>14740</v>
      </c>
    </row>
    <row r="184" spans="1:34" s="111" customFormat="1" ht="42" customHeight="1">
      <c r="A184" s="275"/>
      <c r="B184" s="275"/>
      <c r="C184" s="294"/>
      <c r="D184" s="275"/>
      <c r="E184" s="275"/>
      <c r="F184" s="327"/>
      <c r="G184" s="315"/>
      <c r="H184" s="295"/>
      <c r="I184" s="275"/>
      <c r="J184" s="275"/>
      <c r="K184" s="315"/>
      <c r="L184" s="294"/>
      <c r="M184" s="294"/>
      <c r="N184" s="315"/>
      <c r="O184" s="99" t="s">
        <v>19</v>
      </c>
      <c r="P184" s="68">
        <f>SUM(P186,P188,P190,P192)</f>
        <v>0</v>
      </c>
      <c r="Q184" s="68">
        <f t="shared" ref="Q184:AA184" si="50">SUM(Q186,Q188,Q190,Q192)</f>
        <v>0</v>
      </c>
      <c r="R184" s="68">
        <f t="shared" si="50"/>
        <v>7900</v>
      </c>
      <c r="S184" s="68">
        <f t="shared" si="50"/>
        <v>0</v>
      </c>
      <c r="T184" s="68">
        <f t="shared" si="50"/>
        <v>0</v>
      </c>
      <c r="U184" s="68">
        <f t="shared" si="50"/>
        <v>6840</v>
      </c>
      <c r="V184" s="68">
        <f t="shared" si="50"/>
        <v>0</v>
      </c>
      <c r="W184" s="68">
        <f t="shared" si="50"/>
        <v>4000</v>
      </c>
      <c r="X184" s="68">
        <f t="shared" si="50"/>
        <v>7900</v>
      </c>
      <c r="Y184" s="68">
        <f t="shared" si="50"/>
        <v>8000</v>
      </c>
      <c r="Z184" s="68">
        <f t="shared" si="50"/>
        <v>0</v>
      </c>
      <c r="AA184" s="68">
        <f t="shared" si="50"/>
        <v>0</v>
      </c>
      <c r="AB184" s="265"/>
      <c r="AC184" s="262"/>
      <c r="AD184" s="262"/>
      <c r="AE184" s="262"/>
      <c r="AF184" s="262"/>
      <c r="AG184" s="327"/>
      <c r="AH184" s="265"/>
    </row>
    <row r="185" spans="1:34" ht="28.9" customHeight="1">
      <c r="A185" s="375"/>
      <c r="B185" s="375"/>
      <c r="C185" s="293" t="s">
        <v>322</v>
      </c>
      <c r="D185" s="375">
        <v>1</v>
      </c>
      <c r="E185" s="375" t="s">
        <v>185</v>
      </c>
      <c r="F185" s="336">
        <v>301</v>
      </c>
      <c r="G185" s="316"/>
      <c r="H185" s="302"/>
      <c r="I185" s="296" t="s">
        <v>186</v>
      </c>
      <c r="J185" s="296" t="s">
        <v>201</v>
      </c>
      <c r="K185" s="316"/>
      <c r="L185" s="293"/>
      <c r="M185" s="293" t="s">
        <v>323</v>
      </c>
      <c r="N185" s="312" t="s">
        <v>43</v>
      </c>
      <c r="O185" s="85" t="s">
        <v>42</v>
      </c>
      <c r="P185" s="85"/>
      <c r="Q185" s="85"/>
      <c r="R185" s="85">
        <v>1</v>
      </c>
      <c r="S185" s="85"/>
      <c r="T185" s="85"/>
      <c r="U185" s="85"/>
      <c r="V185" s="85"/>
      <c r="W185" s="85"/>
      <c r="X185" s="85">
        <v>1</v>
      </c>
      <c r="Y185" s="85"/>
      <c r="Z185" s="85"/>
      <c r="AA185" s="85"/>
      <c r="AB185" s="307">
        <f t="shared" ref="AB185" si="51">SUM(P186:AA186)</f>
        <v>15800</v>
      </c>
      <c r="AC185" s="290"/>
      <c r="AD185" s="290"/>
      <c r="AE185" s="290"/>
      <c r="AF185" s="290"/>
      <c r="AG185" s="336">
        <v>40</v>
      </c>
      <c r="AH185" s="260">
        <f>SUM(P186:U186)</f>
        <v>7900</v>
      </c>
    </row>
    <row r="186" spans="1:34" ht="24" customHeight="1">
      <c r="A186" s="375"/>
      <c r="B186" s="375"/>
      <c r="C186" s="293"/>
      <c r="D186" s="375"/>
      <c r="E186" s="375"/>
      <c r="F186" s="337"/>
      <c r="G186" s="317"/>
      <c r="H186" s="302"/>
      <c r="I186" s="296"/>
      <c r="J186" s="296"/>
      <c r="K186" s="317"/>
      <c r="L186" s="293"/>
      <c r="M186" s="293"/>
      <c r="N186" s="313"/>
      <c r="O186" s="85" t="s">
        <v>19</v>
      </c>
      <c r="P186" s="86"/>
      <c r="Q186" s="77"/>
      <c r="R186" s="134">
        <v>7900</v>
      </c>
      <c r="S186" s="77"/>
      <c r="T186" s="77"/>
      <c r="U186" s="77"/>
      <c r="V186" s="77"/>
      <c r="W186" s="77"/>
      <c r="X186" s="134">
        <v>7900</v>
      </c>
      <c r="Y186" s="77"/>
      <c r="Z186" s="77"/>
      <c r="AA186" s="77"/>
      <c r="AB186" s="307"/>
      <c r="AC186" s="290"/>
      <c r="AD186" s="290"/>
      <c r="AE186" s="290"/>
      <c r="AF186" s="290"/>
      <c r="AG186" s="337"/>
      <c r="AH186" s="273"/>
    </row>
    <row r="187" spans="1:34" ht="28.9" customHeight="1">
      <c r="A187" s="375"/>
      <c r="B187" s="375"/>
      <c r="C187" s="345" t="s">
        <v>324</v>
      </c>
      <c r="D187" s="375">
        <v>2</v>
      </c>
      <c r="E187" s="375" t="s">
        <v>185</v>
      </c>
      <c r="F187" s="336">
        <v>301</v>
      </c>
      <c r="G187" s="316"/>
      <c r="H187" s="302"/>
      <c r="I187" s="296" t="s">
        <v>186</v>
      </c>
      <c r="J187" s="296" t="s">
        <v>201</v>
      </c>
      <c r="K187" s="316"/>
      <c r="L187" s="293"/>
      <c r="M187" s="375" t="s">
        <v>325</v>
      </c>
      <c r="N187" s="312" t="s">
        <v>167</v>
      </c>
      <c r="O187" s="85" t="s">
        <v>127</v>
      </c>
      <c r="P187" s="85"/>
      <c r="Q187" s="85"/>
      <c r="R187" s="85"/>
      <c r="S187" s="85"/>
      <c r="T187" s="85"/>
      <c r="U187" s="85"/>
      <c r="V187" s="85"/>
      <c r="W187" s="85">
        <v>1</v>
      </c>
      <c r="X187" s="85"/>
      <c r="Y187" s="85"/>
      <c r="Z187" s="85"/>
      <c r="AA187" s="85"/>
      <c r="AB187" s="307">
        <f t="shared" ref="AB187" si="52">SUM(P188:AA188)</f>
        <v>4000</v>
      </c>
      <c r="AC187" s="290"/>
      <c r="AD187" s="290"/>
      <c r="AE187" s="290"/>
      <c r="AF187" s="290"/>
      <c r="AG187" s="336">
        <v>20</v>
      </c>
      <c r="AH187" s="260">
        <f>SUM(P188:U188)</f>
        <v>0</v>
      </c>
    </row>
    <row r="188" spans="1:34" ht="25.9" customHeight="1">
      <c r="A188" s="375"/>
      <c r="B188" s="375"/>
      <c r="C188" s="346"/>
      <c r="D188" s="375"/>
      <c r="E188" s="375"/>
      <c r="F188" s="337"/>
      <c r="G188" s="317"/>
      <c r="H188" s="302"/>
      <c r="I188" s="296"/>
      <c r="J188" s="296"/>
      <c r="K188" s="317"/>
      <c r="L188" s="293"/>
      <c r="M188" s="375"/>
      <c r="N188" s="313"/>
      <c r="O188" s="85" t="s">
        <v>19</v>
      </c>
      <c r="P188" s="86"/>
      <c r="Q188" s="77"/>
      <c r="R188" s="77"/>
      <c r="S188" s="77"/>
      <c r="T188" s="77"/>
      <c r="V188" s="77"/>
      <c r="W188" s="134">
        <v>4000</v>
      </c>
      <c r="X188" s="77"/>
      <c r="Z188" s="77"/>
      <c r="AA188" s="77"/>
      <c r="AB188" s="307"/>
      <c r="AC188" s="290"/>
      <c r="AD188" s="290"/>
      <c r="AE188" s="290"/>
      <c r="AF188" s="290"/>
      <c r="AG188" s="337"/>
      <c r="AH188" s="273"/>
    </row>
    <row r="189" spans="1:34" ht="28.9" customHeight="1">
      <c r="A189" s="375"/>
      <c r="B189" s="375"/>
      <c r="C189" s="345" t="s">
        <v>326</v>
      </c>
      <c r="D189" s="375">
        <v>3</v>
      </c>
      <c r="E189" s="375" t="s">
        <v>185</v>
      </c>
      <c r="F189" s="336">
        <v>301</v>
      </c>
      <c r="G189" s="316"/>
      <c r="H189" s="302"/>
      <c r="I189" s="296" t="s">
        <v>186</v>
      </c>
      <c r="J189" s="296" t="s">
        <v>201</v>
      </c>
      <c r="K189" s="316"/>
      <c r="L189" s="293"/>
      <c r="M189" s="293" t="s">
        <v>323</v>
      </c>
      <c r="N189" s="312" t="s">
        <v>167</v>
      </c>
      <c r="O189" s="85" t="s">
        <v>127</v>
      </c>
      <c r="P189" s="86"/>
      <c r="Q189" s="77"/>
      <c r="R189" s="77"/>
      <c r="S189" s="77"/>
      <c r="T189" s="77"/>
      <c r="U189" s="85">
        <v>2</v>
      </c>
      <c r="V189" s="77"/>
      <c r="W189" s="77"/>
      <c r="X189" s="77"/>
      <c r="Y189" s="77"/>
      <c r="Z189" s="77"/>
      <c r="AA189" s="77"/>
      <c r="AB189" s="307">
        <f t="shared" ref="AB189" si="53">SUM(P190:AA190)</f>
        <v>6840</v>
      </c>
      <c r="AC189" s="290"/>
      <c r="AD189" s="290"/>
      <c r="AE189" s="290"/>
      <c r="AF189" s="290"/>
      <c r="AG189" s="336">
        <v>20</v>
      </c>
      <c r="AH189" s="260">
        <f>SUM(P190:U190)</f>
        <v>6840</v>
      </c>
    </row>
    <row r="190" spans="1:34" ht="25.9" customHeight="1">
      <c r="A190" s="375"/>
      <c r="B190" s="375"/>
      <c r="C190" s="346"/>
      <c r="D190" s="375"/>
      <c r="E190" s="375"/>
      <c r="F190" s="337"/>
      <c r="G190" s="317"/>
      <c r="H190" s="302"/>
      <c r="I190" s="296"/>
      <c r="J190" s="296"/>
      <c r="K190" s="317"/>
      <c r="L190" s="293"/>
      <c r="M190" s="293"/>
      <c r="N190" s="313"/>
      <c r="O190" s="85" t="s">
        <v>19</v>
      </c>
      <c r="P190" s="86"/>
      <c r="Q190" s="77"/>
      <c r="R190" s="77"/>
      <c r="S190" s="77"/>
      <c r="T190" s="77"/>
      <c r="U190" s="134">
        <v>6840</v>
      </c>
      <c r="V190" s="77"/>
      <c r="X190" s="77"/>
      <c r="Z190" s="77"/>
      <c r="AA190" s="77"/>
      <c r="AB190" s="307"/>
      <c r="AC190" s="290"/>
      <c r="AD190" s="290"/>
      <c r="AE190" s="290"/>
      <c r="AF190" s="290"/>
      <c r="AG190" s="337"/>
      <c r="AH190" s="273"/>
    </row>
    <row r="191" spans="1:34" ht="28.9" customHeight="1">
      <c r="A191" s="375"/>
      <c r="B191" s="375"/>
      <c r="C191" s="345" t="s">
        <v>327</v>
      </c>
      <c r="D191" s="375">
        <v>4</v>
      </c>
      <c r="E191" s="375" t="s">
        <v>185</v>
      </c>
      <c r="F191" s="336">
        <v>301</v>
      </c>
      <c r="G191" s="316"/>
      <c r="H191" s="302"/>
      <c r="I191" s="296" t="s">
        <v>186</v>
      </c>
      <c r="J191" s="296" t="s">
        <v>201</v>
      </c>
      <c r="K191" s="316"/>
      <c r="L191" s="293"/>
      <c r="M191" s="293" t="s">
        <v>323</v>
      </c>
      <c r="N191" s="312" t="s">
        <v>167</v>
      </c>
      <c r="O191" s="85" t="s">
        <v>127</v>
      </c>
      <c r="P191" s="86"/>
      <c r="Q191" s="77"/>
      <c r="R191" s="77"/>
      <c r="S191" s="77"/>
      <c r="T191" s="77"/>
      <c r="U191" s="77"/>
      <c r="V191" s="77"/>
      <c r="W191" s="77"/>
      <c r="X191" s="77"/>
      <c r="Y191" s="85">
        <v>1</v>
      </c>
      <c r="Z191" s="77"/>
      <c r="AA191" s="77"/>
      <c r="AB191" s="307">
        <f t="shared" ref="AB191" si="54">SUM(P192:AA192)</f>
        <v>8000</v>
      </c>
      <c r="AC191" s="290"/>
      <c r="AD191" s="290"/>
      <c r="AE191" s="290"/>
      <c r="AF191" s="290"/>
      <c r="AG191" s="336">
        <v>20</v>
      </c>
      <c r="AH191" s="260">
        <f>SUM(P192:U192)</f>
        <v>0</v>
      </c>
    </row>
    <row r="192" spans="1:34" ht="26.45" customHeight="1">
      <c r="A192" s="375"/>
      <c r="B192" s="375"/>
      <c r="C192" s="346"/>
      <c r="D192" s="375"/>
      <c r="E192" s="375"/>
      <c r="F192" s="337"/>
      <c r="G192" s="317"/>
      <c r="H192" s="302"/>
      <c r="I192" s="296"/>
      <c r="J192" s="296"/>
      <c r="K192" s="317"/>
      <c r="L192" s="293"/>
      <c r="M192" s="293"/>
      <c r="N192" s="313"/>
      <c r="O192" s="85" t="s">
        <v>19</v>
      </c>
      <c r="P192" s="86"/>
      <c r="Q192" s="77"/>
      <c r="R192" s="77"/>
      <c r="S192" s="77"/>
      <c r="T192" s="77"/>
      <c r="U192" s="118"/>
      <c r="V192" s="77"/>
      <c r="W192" s="77"/>
      <c r="X192" s="77"/>
      <c r="Y192" s="134">
        <v>8000</v>
      </c>
      <c r="Z192" s="77"/>
      <c r="AA192" s="77"/>
      <c r="AB192" s="307"/>
      <c r="AC192" s="290"/>
      <c r="AD192" s="290"/>
      <c r="AE192" s="290"/>
      <c r="AF192" s="290"/>
      <c r="AG192" s="337"/>
      <c r="AH192" s="273"/>
    </row>
    <row r="193" spans="1:34" s="111" customFormat="1" ht="21" customHeight="1">
      <c r="A193" s="275">
        <v>21</v>
      </c>
      <c r="B193" s="275" t="s">
        <v>1126</v>
      </c>
      <c r="C193" s="294" t="s">
        <v>883</v>
      </c>
      <c r="D193" s="275">
        <v>8</v>
      </c>
      <c r="E193" s="275" t="s">
        <v>185</v>
      </c>
      <c r="F193" s="370" t="s">
        <v>1046</v>
      </c>
      <c r="G193" s="314">
        <v>1</v>
      </c>
      <c r="H193" s="295" t="s">
        <v>796</v>
      </c>
      <c r="I193" s="275" t="s">
        <v>186</v>
      </c>
      <c r="J193" s="275" t="s">
        <v>187</v>
      </c>
      <c r="K193" s="314" t="s">
        <v>33</v>
      </c>
      <c r="L193" s="275"/>
      <c r="M193" s="294"/>
      <c r="N193" s="294" t="s">
        <v>785</v>
      </c>
      <c r="O193" s="99" t="s">
        <v>190</v>
      </c>
      <c r="P193" s="108"/>
      <c r="Q193" s="68">
        <v>2000</v>
      </c>
      <c r="R193" s="68"/>
      <c r="S193" s="68"/>
      <c r="T193" s="68">
        <v>2000</v>
      </c>
      <c r="U193" s="68"/>
      <c r="V193" s="68"/>
      <c r="W193" s="68">
        <v>2000</v>
      </c>
      <c r="X193" s="108"/>
      <c r="Y193" s="108"/>
      <c r="Z193" s="108"/>
      <c r="AA193" s="108"/>
      <c r="AB193" s="265">
        <f>SUM(P194:AA194)</f>
        <v>41100</v>
      </c>
      <c r="AC193" s="262" t="s">
        <v>998</v>
      </c>
      <c r="AD193" s="262" t="s">
        <v>980</v>
      </c>
      <c r="AE193" s="262"/>
      <c r="AF193" s="262"/>
      <c r="AG193" s="326">
        <f>SUM(AG195:AG204)</f>
        <v>100</v>
      </c>
      <c r="AH193" s="265">
        <f>SUM(AH195:AH204)</f>
        <v>30200</v>
      </c>
    </row>
    <row r="194" spans="1:34" s="111" customFormat="1" ht="71.25" customHeight="1">
      <c r="A194" s="275"/>
      <c r="B194" s="275"/>
      <c r="C194" s="294"/>
      <c r="D194" s="275"/>
      <c r="E194" s="275"/>
      <c r="F194" s="371"/>
      <c r="G194" s="315"/>
      <c r="H194" s="295"/>
      <c r="I194" s="275"/>
      <c r="J194" s="275"/>
      <c r="K194" s="315"/>
      <c r="L194" s="275"/>
      <c r="M194" s="294"/>
      <c r="N194" s="294"/>
      <c r="O194" s="99" t="s">
        <v>19</v>
      </c>
      <c r="P194" s="68">
        <f>SUM(P196,P198,P200,P202,P204)</f>
        <v>0</v>
      </c>
      <c r="Q194" s="68">
        <f t="shared" ref="Q194:AA194" si="55">SUM(Q196,Q198,Q200,Q202,Q204)</f>
        <v>6400</v>
      </c>
      <c r="R194" s="68">
        <f t="shared" si="55"/>
        <v>8400</v>
      </c>
      <c r="S194" s="68">
        <f t="shared" si="55"/>
        <v>0</v>
      </c>
      <c r="T194" s="68">
        <f t="shared" si="55"/>
        <v>6400</v>
      </c>
      <c r="U194" s="68">
        <f t="shared" si="55"/>
        <v>9000</v>
      </c>
      <c r="V194" s="68">
        <f t="shared" si="55"/>
        <v>4500</v>
      </c>
      <c r="W194" s="68">
        <f t="shared" si="55"/>
        <v>6400</v>
      </c>
      <c r="X194" s="68">
        <f t="shared" si="55"/>
        <v>0</v>
      </c>
      <c r="Y194" s="68">
        <f t="shared" si="55"/>
        <v>0</v>
      </c>
      <c r="Z194" s="68">
        <f t="shared" si="55"/>
        <v>0</v>
      </c>
      <c r="AA194" s="68">
        <f t="shared" si="55"/>
        <v>0</v>
      </c>
      <c r="AB194" s="265"/>
      <c r="AC194" s="262"/>
      <c r="AD194" s="262"/>
      <c r="AE194" s="262"/>
      <c r="AF194" s="262"/>
      <c r="AG194" s="327"/>
      <c r="AH194" s="265"/>
    </row>
    <row r="195" spans="1:34" ht="28.9" customHeight="1">
      <c r="A195" s="375"/>
      <c r="B195" s="375"/>
      <c r="C195" s="293" t="s">
        <v>777</v>
      </c>
      <c r="D195" s="375">
        <v>1</v>
      </c>
      <c r="E195" s="375" t="s">
        <v>185</v>
      </c>
      <c r="F195" s="486" t="s">
        <v>1046</v>
      </c>
      <c r="G195" s="316"/>
      <c r="H195" s="302"/>
      <c r="I195" s="296" t="s">
        <v>186</v>
      </c>
      <c r="J195" s="296" t="s">
        <v>187</v>
      </c>
      <c r="K195" s="316"/>
      <c r="L195" s="293"/>
      <c r="M195" s="375" t="s">
        <v>323</v>
      </c>
      <c r="N195" s="312" t="s">
        <v>334</v>
      </c>
      <c r="O195" s="85" t="s">
        <v>335</v>
      </c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>
        <v>1</v>
      </c>
      <c r="AA195" s="85"/>
      <c r="AB195" s="494">
        <f t="shared" ref="AB195" si="56">SUM(P196:AA196)</f>
        <v>0</v>
      </c>
      <c r="AC195" s="290"/>
      <c r="AD195" s="290"/>
      <c r="AE195" s="290"/>
      <c r="AF195" s="290"/>
      <c r="AG195" s="336">
        <v>30</v>
      </c>
      <c r="AH195" s="260">
        <f>SUM(P196:U196)</f>
        <v>0</v>
      </c>
    </row>
    <row r="196" spans="1:34" ht="33" customHeight="1">
      <c r="A196" s="375"/>
      <c r="B196" s="375"/>
      <c r="C196" s="293"/>
      <c r="D196" s="375"/>
      <c r="E196" s="375"/>
      <c r="F196" s="487"/>
      <c r="G196" s="317"/>
      <c r="H196" s="302"/>
      <c r="I196" s="296"/>
      <c r="J196" s="296"/>
      <c r="K196" s="317"/>
      <c r="L196" s="293"/>
      <c r="M196" s="375"/>
      <c r="N196" s="313"/>
      <c r="O196" s="85" t="s">
        <v>19</v>
      </c>
      <c r="P196" s="86"/>
      <c r="Q196" s="77"/>
      <c r="R196" s="134"/>
      <c r="S196" s="77"/>
      <c r="T196" s="77"/>
      <c r="U196" s="77"/>
      <c r="V196" s="77"/>
      <c r="W196" s="77"/>
      <c r="X196" s="134"/>
      <c r="Y196" s="77"/>
      <c r="Z196" s="49" t="s">
        <v>237</v>
      </c>
      <c r="AA196" s="77"/>
      <c r="AB196" s="494"/>
      <c r="AC196" s="290"/>
      <c r="AD196" s="290"/>
      <c r="AE196" s="290"/>
      <c r="AF196" s="290"/>
      <c r="AG196" s="337"/>
      <c r="AH196" s="273"/>
    </row>
    <row r="197" spans="1:34" ht="28.9" customHeight="1">
      <c r="A197" s="375"/>
      <c r="B197" s="375"/>
      <c r="C197" s="345" t="s">
        <v>778</v>
      </c>
      <c r="D197" s="375">
        <v>2</v>
      </c>
      <c r="E197" s="375" t="s">
        <v>185</v>
      </c>
      <c r="F197" s="486" t="s">
        <v>1046</v>
      </c>
      <c r="G197" s="316"/>
      <c r="H197" s="302"/>
      <c r="I197" s="296" t="s">
        <v>186</v>
      </c>
      <c r="J197" s="296" t="s">
        <v>187</v>
      </c>
      <c r="K197" s="316"/>
      <c r="L197" s="293"/>
      <c r="M197" s="375" t="s">
        <v>779</v>
      </c>
      <c r="N197" s="312" t="s">
        <v>43</v>
      </c>
      <c r="O197" s="85" t="s">
        <v>42</v>
      </c>
      <c r="P197" s="85"/>
      <c r="Q197" s="85"/>
      <c r="R197" s="85"/>
      <c r="S197" s="85"/>
      <c r="T197" s="85"/>
      <c r="U197" s="85"/>
      <c r="V197" s="85"/>
      <c r="W197" s="85"/>
      <c r="X197" s="85"/>
      <c r="Y197" s="85">
        <v>1</v>
      </c>
      <c r="Z197" s="85"/>
      <c r="AA197" s="85"/>
      <c r="AB197" s="307">
        <f t="shared" ref="AB197" si="57">SUM(P198:AA198)</f>
        <v>0</v>
      </c>
      <c r="AC197" s="290"/>
      <c r="AD197" s="290"/>
      <c r="AE197" s="290"/>
      <c r="AF197" s="290"/>
      <c r="AG197" s="336">
        <v>30</v>
      </c>
      <c r="AH197" s="260">
        <f>SUM(P198:U198)</f>
        <v>0</v>
      </c>
    </row>
    <row r="198" spans="1:34" ht="34.5" customHeight="1">
      <c r="A198" s="375"/>
      <c r="B198" s="375"/>
      <c r="C198" s="346"/>
      <c r="D198" s="375"/>
      <c r="E198" s="375"/>
      <c r="F198" s="487"/>
      <c r="G198" s="317"/>
      <c r="H198" s="302"/>
      <c r="I198" s="296"/>
      <c r="J198" s="296"/>
      <c r="K198" s="317"/>
      <c r="L198" s="293"/>
      <c r="M198" s="375"/>
      <c r="N198" s="313"/>
      <c r="O198" s="85" t="s">
        <v>19</v>
      </c>
      <c r="P198" s="86"/>
      <c r="Q198" s="77"/>
      <c r="R198" s="77"/>
      <c r="S198" s="77"/>
      <c r="T198" s="77"/>
      <c r="V198" s="77"/>
      <c r="W198" s="134"/>
      <c r="X198" s="77"/>
      <c r="Y198" s="49" t="s">
        <v>237</v>
      </c>
      <c r="Z198" s="77"/>
      <c r="AA198" s="77"/>
      <c r="AB198" s="307"/>
      <c r="AC198" s="290"/>
      <c r="AD198" s="290"/>
      <c r="AE198" s="290"/>
      <c r="AF198" s="290"/>
      <c r="AG198" s="337"/>
      <c r="AH198" s="273"/>
    </row>
    <row r="199" spans="1:34" ht="28.9" customHeight="1">
      <c r="A199" s="375"/>
      <c r="B199" s="375"/>
      <c r="C199" s="345" t="s">
        <v>780</v>
      </c>
      <c r="D199" s="375">
        <v>3</v>
      </c>
      <c r="E199" s="375" t="s">
        <v>185</v>
      </c>
      <c r="F199" s="486" t="s">
        <v>1046</v>
      </c>
      <c r="G199" s="316"/>
      <c r="H199" s="302"/>
      <c r="I199" s="296" t="s">
        <v>186</v>
      </c>
      <c r="J199" s="296" t="s">
        <v>187</v>
      </c>
      <c r="K199" s="316"/>
      <c r="L199" s="293"/>
      <c r="M199" s="375" t="s">
        <v>781</v>
      </c>
      <c r="N199" s="312" t="s">
        <v>785</v>
      </c>
      <c r="O199" s="85" t="s">
        <v>190</v>
      </c>
      <c r="P199" s="86"/>
      <c r="Q199" s="134">
        <v>2000</v>
      </c>
      <c r="S199" s="77"/>
      <c r="T199" s="134">
        <v>2000</v>
      </c>
      <c r="U199" s="85"/>
      <c r="V199" s="77"/>
      <c r="W199" s="134">
        <v>2000</v>
      </c>
      <c r="X199" s="77"/>
      <c r="Y199" s="77"/>
      <c r="Z199" s="77"/>
      <c r="AA199" s="77"/>
      <c r="AB199" s="307">
        <f t="shared" ref="AB199" si="58">SUM(P200:AA200)</f>
        <v>19200</v>
      </c>
      <c r="AC199" s="290"/>
      <c r="AD199" s="290"/>
      <c r="AE199" s="290"/>
      <c r="AF199" s="290"/>
      <c r="AG199" s="336">
        <v>20</v>
      </c>
      <c r="AH199" s="260">
        <f>SUM(P200:U200)</f>
        <v>12800</v>
      </c>
    </row>
    <row r="200" spans="1:34" ht="36" customHeight="1">
      <c r="A200" s="375"/>
      <c r="B200" s="375"/>
      <c r="C200" s="346"/>
      <c r="D200" s="375"/>
      <c r="E200" s="375"/>
      <c r="F200" s="487"/>
      <c r="G200" s="317"/>
      <c r="H200" s="302"/>
      <c r="I200" s="296"/>
      <c r="J200" s="296"/>
      <c r="K200" s="317"/>
      <c r="L200" s="293"/>
      <c r="M200" s="375"/>
      <c r="N200" s="313"/>
      <c r="O200" s="85" t="s">
        <v>19</v>
      </c>
      <c r="P200" s="86"/>
      <c r="Q200" s="134">
        <v>6400</v>
      </c>
      <c r="R200" s="77"/>
      <c r="S200" s="77"/>
      <c r="T200" s="134">
        <v>6400</v>
      </c>
      <c r="U200" s="134"/>
      <c r="V200" s="77"/>
      <c r="W200" s="134">
        <v>6400</v>
      </c>
      <c r="X200" s="77"/>
      <c r="Z200" s="77"/>
      <c r="AA200" s="77"/>
      <c r="AB200" s="307"/>
      <c r="AC200" s="290"/>
      <c r="AD200" s="290"/>
      <c r="AE200" s="290"/>
      <c r="AF200" s="290"/>
      <c r="AG200" s="337"/>
      <c r="AH200" s="273"/>
    </row>
    <row r="201" spans="1:34" ht="28.9" customHeight="1">
      <c r="A201" s="375"/>
      <c r="B201" s="375"/>
      <c r="C201" s="345" t="s">
        <v>782</v>
      </c>
      <c r="D201" s="375">
        <v>4</v>
      </c>
      <c r="E201" s="375" t="s">
        <v>185</v>
      </c>
      <c r="F201" s="486" t="s">
        <v>1046</v>
      </c>
      <c r="G201" s="316"/>
      <c r="H201" s="302"/>
      <c r="I201" s="296" t="s">
        <v>186</v>
      </c>
      <c r="J201" s="296" t="s">
        <v>187</v>
      </c>
      <c r="K201" s="316"/>
      <c r="L201" s="293"/>
      <c r="M201" s="375" t="s">
        <v>779</v>
      </c>
      <c r="N201" s="312" t="s">
        <v>793</v>
      </c>
      <c r="O201" s="85" t="s">
        <v>127</v>
      </c>
      <c r="P201" s="86"/>
      <c r="Q201" s="77"/>
      <c r="R201" s="77"/>
      <c r="S201" s="77"/>
      <c r="T201" s="77"/>
      <c r="U201" s="85">
        <v>8</v>
      </c>
      <c r="V201" s="85">
        <v>3</v>
      </c>
      <c r="W201" s="77"/>
      <c r="X201" s="77"/>
      <c r="Y201" s="85"/>
      <c r="Z201" s="77"/>
      <c r="AA201" s="77"/>
      <c r="AB201" s="307">
        <f t="shared" ref="AB201" si="59">SUM(P202:AA202)</f>
        <v>13500</v>
      </c>
      <c r="AC201" s="290"/>
      <c r="AD201" s="290"/>
      <c r="AE201" s="290"/>
      <c r="AF201" s="290"/>
      <c r="AG201" s="336">
        <v>10</v>
      </c>
      <c r="AH201" s="260">
        <f>SUM(P202:U202)</f>
        <v>9000</v>
      </c>
    </row>
    <row r="202" spans="1:34" ht="42" customHeight="1">
      <c r="A202" s="375"/>
      <c r="B202" s="375"/>
      <c r="C202" s="346"/>
      <c r="D202" s="375"/>
      <c r="E202" s="375"/>
      <c r="F202" s="487"/>
      <c r="G202" s="317"/>
      <c r="H202" s="302"/>
      <c r="I202" s="296"/>
      <c r="J202" s="296"/>
      <c r="K202" s="317"/>
      <c r="L202" s="293"/>
      <c r="M202" s="375"/>
      <c r="N202" s="313"/>
      <c r="O202" s="85" t="s">
        <v>19</v>
      </c>
      <c r="P202" s="86"/>
      <c r="Q202" s="77"/>
      <c r="R202" s="77"/>
      <c r="S202" s="77"/>
      <c r="T202" s="77"/>
      <c r="U202" s="142">
        <v>9000</v>
      </c>
      <c r="V202" s="134">
        <v>4500</v>
      </c>
      <c r="W202" s="77"/>
      <c r="X202" s="77"/>
      <c r="Y202" s="134"/>
      <c r="Z202" s="77"/>
      <c r="AA202" s="77"/>
      <c r="AB202" s="307"/>
      <c r="AC202" s="290"/>
      <c r="AD202" s="290"/>
      <c r="AE202" s="290"/>
      <c r="AF202" s="290"/>
      <c r="AG202" s="337"/>
      <c r="AH202" s="273"/>
    </row>
    <row r="203" spans="1:34" ht="28.9" customHeight="1">
      <c r="A203" s="375"/>
      <c r="B203" s="375"/>
      <c r="C203" s="345" t="s">
        <v>783</v>
      </c>
      <c r="D203" s="375">
        <v>5</v>
      </c>
      <c r="E203" s="375" t="s">
        <v>185</v>
      </c>
      <c r="F203" s="486" t="s">
        <v>1046</v>
      </c>
      <c r="G203" s="316"/>
      <c r="H203" s="302"/>
      <c r="I203" s="296" t="s">
        <v>186</v>
      </c>
      <c r="J203" s="296" t="s">
        <v>187</v>
      </c>
      <c r="K203" s="316"/>
      <c r="L203" s="293"/>
      <c r="M203" s="375" t="s">
        <v>784</v>
      </c>
      <c r="N203" s="312" t="s">
        <v>129</v>
      </c>
      <c r="O203" s="85" t="s">
        <v>127</v>
      </c>
      <c r="P203" s="86"/>
      <c r="Q203" s="77"/>
      <c r="R203" s="85" t="s">
        <v>129</v>
      </c>
      <c r="S203" s="77"/>
      <c r="T203" s="77"/>
      <c r="U203" s="77"/>
      <c r="V203" s="77"/>
      <c r="W203" s="77"/>
      <c r="X203" s="77"/>
      <c r="Y203" s="85"/>
      <c r="Z203" s="77"/>
      <c r="AA203" s="77"/>
      <c r="AB203" s="307">
        <f t="shared" ref="AB203" si="60">SUM(P204:AA204)</f>
        <v>8400</v>
      </c>
      <c r="AC203" s="290"/>
      <c r="AD203" s="290"/>
      <c r="AE203" s="290"/>
      <c r="AF203" s="290"/>
      <c r="AG203" s="336">
        <v>10</v>
      </c>
      <c r="AH203" s="260">
        <f>SUM(P204:U204)</f>
        <v>8400</v>
      </c>
    </row>
    <row r="204" spans="1:34" ht="42" customHeight="1">
      <c r="A204" s="375"/>
      <c r="B204" s="375"/>
      <c r="C204" s="346"/>
      <c r="D204" s="375"/>
      <c r="E204" s="375"/>
      <c r="F204" s="487"/>
      <c r="G204" s="317"/>
      <c r="H204" s="302"/>
      <c r="I204" s="296"/>
      <c r="J204" s="296"/>
      <c r="K204" s="317"/>
      <c r="L204" s="293"/>
      <c r="M204" s="375"/>
      <c r="N204" s="313"/>
      <c r="O204" s="85" t="s">
        <v>19</v>
      </c>
      <c r="P204" s="86"/>
      <c r="Q204" s="77"/>
      <c r="R204" s="134">
        <v>8400</v>
      </c>
      <c r="S204" s="77"/>
      <c r="T204" s="77"/>
      <c r="U204" s="118"/>
      <c r="V204" s="77"/>
      <c r="W204" s="77"/>
      <c r="X204" s="77"/>
      <c r="Y204" s="134"/>
      <c r="Z204" s="77"/>
      <c r="AA204" s="77"/>
      <c r="AB204" s="307"/>
      <c r="AC204" s="290"/>
      <c r="AD204" s="290"/>
      <c r="AE204" s="290"/>
      <c r="AF204" s="290"/>
      <c r="AG204" s="337"/>
      <c r="AH204" s="273"/>
    </row>
    <row r="205" spans="1:34" s="111" customFormat="1" ht="37.5">
      <c r="A205" s="275">
        <v>22</v>
      </c>
      <c r="B205" s="275" t="s">
        <v>1127</v>
      </c>
      <c r="C205" s="294" t="s">
        <v>884</v>
      </c>
      <c r="D205" s="275">
        <v>9</v>
      </c>
      <c r="E205" s="275" t="s">
        <v>185</v>
      </c>
      <c r="F205" s="275">
        <v>301</v>
      </c>
      <c r="G205" s="314">
        <v>1</v>
      </c>
      <c r="H205" s="295" t="s">
        <v>796</v>
      </c>
      <c r="I205" s="275" t="s">
        <v>186</v>
      </c>
      <c r="J205" s="275" t="s">
        <v>824</v>
      </c>
      <c r="K205" s="314" t="s">
        <v>33</v>
      </c>
      <c r="L205" s="294"/>
      <c r="M205" s="294"/>
      <c r="N205" s="294" t="s">
        <v>901</v>
      </c>
      <c r="O205" s="99" t="s">
        <v>190</v>
      </c>
      <c r="P205" s="68">
        <f>SUM(P207,P211)</f>
        <v>500</v>
      </c>
      <c r="Q205" s="68">
        <f t="shared" ref="Q205:AA205" si="61">SUM(Q207,Q211)</f>
        <v>1700</v>
      </c>
      <c r="R205" s="68">
        <f t="shared" si="61"/>
        <v>500</v>
      </c>
      <c r="S205" s="68">
        <f t="shared" si="61"/>
        <v>500</v>
      </c>
      <c r="T205" s="68">
        <f t="shared" si="61"/>
        <v>500</v>
      </c>
      <c r="U205" s="68">
        <f t="shared" si="61"/>
        <v>500</v>
      </c>
      <c r="V205" s="68">
        <f t="shared" si="61"/>
        <v>500</v>
      </c>
      <c r="W205" s="68">
        <f t="shared" si="61"/>
        <v>1700</v>
      </c>
      <c r="X205" s="68">
        <f t="shared" si="61"/>
        <v>500</v>
      </c>
      <c r="Y205" s="68">
        <f t="shared" si="61"/>
        <v>500</v>
      </c>
      <c r="Z205" s="68">
        <f t="shared" si="61"/>
        <v>500</v>
      </c>
      <c r="AA205" s="68">
        <f t="shared" si="61"/>
        <v>500</v>
      </c>
      <c r="AB205" s="265">
        <f>SUM(P206:AA206)</f>
        <v>82960</v>
      </c>
      <c r="AC205" s="262" t="s">
        <v>998</v>
      </c>
      <c r="AD205" s="262" t="s">
        <v>981</v>
      </c>
      <c r="AE205" s="262"/>
      <c r="AF205" s="262"/>
      <c r="AG205" s="314">
        <f>SUM(AG207:AG218)</f>
        <v>100</v>
      </c>
      <c r="AH205" s="265">
        <f>SUM(AH207:AH218)</f>
        <v>51010</v>
      </c>
    </row>
    <row r="206" spans="1:34" s="111" customFormat="1" ht="82.15" customHeight="1">
      <c r="A206" s="275"/>
      <c r="B206" s="275"/>
      <c r="C206" s="294"/>
      <c r="D206" s="275"/>
      <c r="E206" s="275"/>
      <c r="F206" s="275"/>
      <c r="G206" s="315"/>
      <c r="H206" s="295"/>
      <c r="I206" s="275"/>
      <c r="J206" s="275"/>
      <c r="K206" s="315"/>
      <c r="L206" s="294"/>
      <c r="M206" s="294"/>
      <c r="N206" s="294"/>
      <c r="O206" s="99" t="s">
        <v>19</v>
      </c>
      <c r="P206" s="114">
        <f>SUM(P208,P210,P212,P214,P216,P218)</f>
        <v>1960</v>
      </c>
      <c r="Q206" s="114">
        <f t="shared" ref="Q206:AA206" si="62">SUM(Q208,Q210,Q212,Q214,Q216,Q218)</f>
        <v>14780</v>
      </c>
      <c r="R206" s="114">
        <f t="shared" si="62"/>
        <v>18460</v>
      </c>
      <c r="S206" s="114">
        <f t="shared" si="62"/>
        <v>1960</v>
      </c>
      <c r="T206" s="114">
        <f t="shared" si="62"/>
        <v>11840</v>
      </c>
      <c r="U206" s="114">
        <f t="shared" si="62"/>
        <v>1960</v>
      </c>
      <c r="V206" s="114">
        <f t="shared" si="62"/>
        <v>1960</v>
      </c>
      <c r="W206" s="114">
        <f t="shared" si="62"/>
        <v>6460</v>
      </c>
      <c r="X206" s="114">
        <f t="shared" si="62"/>
        <v>15060</v>
      </c>
      <c r="Y206" s="114">
        <f t="shared" si="62"/>
        <v>4600</v>
      </c>
      <c r="Z206" s="114">
        <f t="shared" si="62"/>
        <v>1960</v>
      </c>
      <c r="AA206" s="114">
        <f t="shared" si="62"/>
        <v>1960</v>
      </c>
      <c r="AB206" s="265"/>
      <c r="AC206" s="262"/>
      <c r="AD206" s="262"/>
      <c r="AE206" s="262"/>
      <c r="AF206" s="262"/>
      <c r="AG206" s="315"/>
      <c r="AH206" s="265"/>
    </row>
    <row r="207" spans="1:34" s="45" customFormat="1" ht="37.5">
      <c r="A207" s="296"/>
      <c r="B207" s="296"/>
      <c r="C207" s="304" t="s">
        <v>184</v>
      </c>
      <c r="D207" s="296">
        <v>1</v>
      </c>
      <c r="E207" s="296" t="s">
        <v>185</v>
      </c>
      <c r="F207" s="296">
        <v>301</v>
      </c>
      <c r="G207" s="316"/>
      <c r="H207" s="296"/>
      <c r="I207" s="296" t="s">
        <v>186</v>
      </c>
      <c r="J207" s="296" t="s">
        <v>187</v>
      </c>
      <c r="K207" s="316"/>
      <c r="L207" s="304"/>
      <c r="M207" s="296" t="s">
        <v>188</v>
      </c>
      <c r="N207" s="304" t="s">
        <v>189</v>
      </c>
      <c r="O207" s="75" t="s">
        <v>190</v>
      </c>
      <c r="P207" s="80"/>
      <c r="Q207" s="44">
        <v>1200</v>
      </c>
      <c r="R207" s="80"/>
      <c r="S207" s="80"/>
      <c r="T207" s="80"/>
      <c r="U207" s="80"/>
      <c r="V207" s="80"/>
      <c r="W207" s="44">
        <v>1200</v>
      </c>
      <c r="X207" s="80"/>
      <c r="Y207" s="80"/>
      <c r="Z207" s="80"/>
      <c r="AA207" s="80"/>
      <c r="AB207" s="307">
        <f t="shared" ref="AB207" si="63">SUM(P208:AA208)</f>
        <v>9000</v>
      </c>
      <c r="AC207" s="273"/>
      <c r="AD207" s="273"/>
      <c r="AE207" s="273"/>
      <c r="AF207" s="273"/>
      <c r="AG207" s="316">
        <v>20</v>
      </c>
      <c r="AH207" s="260">
        <f>SUM(P208:U208)</f>
        <v>4500</v>
      </c>
    </row>
    <row r="208" spans="1:34" s="45" customFormat="1" ht="25.15" customHeight="1">
      <c r="A208" s="296"/>
      <c r="B208" s="296"/>
      <c r="C208" s="304"/>
      <c r="D208" s="296"/>
      <c r="E208" s="296"/>
      <c r="F208" s="296"/>
      <c r="G208" s="317"/>
      <c r="H208" s="296"/>
      <c r="I208" s="296"/>
      <c r="J208" s="296"/>
      <c r="K208" s="317"/>
      <c r="L208" s="304"/>
      <c r="M208" s="296"/>
      <c r="N208" s="304"/>
      <c r="O208" s="75" t="s">
        <v>19</v>
      </c>
      <c r="P208" s="80"/>
      <c r="Q208" s="44">
        <v>4500</v>
      </c>
      <c r="R208" s="80"/>
      <c r="S208" s="80"/>
      <c r="T208" s="80"/>
      <c r="U208" s="80"/>
      <c r="V208" s="80"/>
      <c r="W208" s="44">
        <v>4500</v>
      </c>
      <c r="X208" s="80"/>
      <c r="Y208" s="80"/>
      <c r="Z208" s="80"/>
      <c r="AA208" s="80"/>
      <c r="AB208" s="307"/>
      <c r="AC208" s="273"/>
      <c r="AD208" s="273"/>
      <c r="AE208" s="273"/>
      <c r="AF208" s="273"/>
      <c r="AG208" s="317"/>
      <c r="AH208" s="273"/>
    </row>
    <row r="209" spans="1:34" s="45" customFormat="1" ht="37.5">
      <c r="A209" s="296"/>
      <c r="B209" s="296"/>
      <c r="C209" s="304" t="s">
        <v>191</v>
      </c>
      <c r="D209" s="296">
        <v>2</v>
      </c>
      <c r="E209" s="296" t="s">
        <v>185</v>
      </c>
      <c r="F209" s="296">
        <v>301</v>
      </c>
      <c r="G209" s="316"/>
      <c r="H209" s="296"/>
      <c r="I209" s="296" t="s">
        <v>186</v>
      </c>
      <c r="J209" s="296" t="s">
        <v>187</v>
      </c>
      <c r="K209" s="316"/>
      <c r="L209" s="304"/>
      <c r="M209" s="296" t="s">
        <v>192</v>
      </c>
      <c r="N209" s="304" t="s">
        <v>193</v>
      </c>
      <c r="O209" s="75" t="s">
        <v>194</v>
      </c>
      <c r="P209" s="80"/>
      <c r="Q209" s="80"/>
      <c r="R209" s="80">
        <v>2</v>
      </c>
      <c r="S209" s="80"/>
      <c r="T209" s="80"/>
      <c r="U209" s="80"/>
      <c r="V209" s="80"/>
      <c r="W209" s="80"/>
      <c r="X209" s="80"/>
      <c r="Y209" s="80"/>
      <c r="Z209" s="80"/>
      <c r="AA209" s="80"/>
      <c r="AB209" s="307">
        <f t="shared" ref="AB209" si="64">SUM(P210:AA210)</f>
        <v>3400</v>
      </c>
      <c r="AC209" s="273"/>
      <c r="AD209" s="273"/>
      <c r="AE209" s="273"/>
      <c r="AF209" s="273"/>
      <c r="AG209" s="316">
        <v>10</v>
      </c>
      <c r="AH209" s="260">
        <f>SUM(P210:U210)</f>
        <v>3400</v>
      </c>
    </row>
    <row r="210" spans="1:34" s="45" customFormat="1" ht="23.45" customHeight="1">
      <c r="A210" s="296"/>
      <c r="B210" s="296"/>
      <c r="C210" s="304"/>
      <c r="D210" s="296"/>
      <c r="E210" s="296"/>
      <c r="F210" s="296"/>
      <c r="G210" s="317"/>
      <c r="H210" s="296"/>
      <c r="I210" s="296"/>
      <c r="J210" s="296"/>
      <c r="K210" s="317"/>
      <c r="L210" s="304"/>
      <c r="M210" s="296"/>
      <c r="N210" s="304"/>
      <c r="O210" s="75" t="s">
        <v>19</v>
      </c>
      <c r="P210" s="80"/>
      <c r="Q210" s="80"/>
      <c r="R210" s="44">
        <v>3400</v>
      </c>
      <c r="S210" s="80"/>
      <c r="T210" s="80"/>
      <c r="U210" s="80"/>
      <c r="V210" s="80"/>
      <c r="W210" s="80"/>
      <c r="X210" s="80"/>
      <c r="Y210" s="80"/>
      <c r="Z210" s="80"/>
      <c r="AA210" s="80"/>
      <c r="AB210" s="307"/>
      <c r="AC210" s="273"/>
      <c r="AD210" s="273"/>
      <c r="AE210" s="273"/>
      <c r="AF210" s="273"/>
      <c r="AG210" s="317"/>
      <c r="AH210" s="273"/>
    </row>
    <row r="211" spans="1:34" s="45" customFormat="1" ht="37.5">
      <c r="A211" s="316"/>
      <c r="B211" s="316"/>
      <c r="C211" s="304" t="s">
        <v>195</v>
      </c>
      <c r="D211" s="316">
        <v>3</v>
      </c>
      <c r="E211" s="296" t="s">
        <v>185</v>
      </c>
      <c r="F211" s="296">
        <v>301</v>
      </c>
      <c r="G211" s="316"/>
      <c r="H211" s="316"/>
      <c r="I211" s="296" t="s">
        <v>186</v>
      </c>
      <c r="J211" s="296" t="s">
        <v>187</v>
      </c>
      <c r="K211" s="316"/>
      <c r="L211" s="316"/>
      <c r="M211" s="316" t="s">
        <v>196</v>
      </c>
      <c r="N211" s="304" t="s">
        <v>785</v>
      </c>
      <c r="O211" s="75" t="s">
        <v>190</v>
      </c>
      <c r="P211" s="80">
        <v>500</v>
      </c>
      <c r="Q211" s="80">
        <v>500</v>
      </c>
      <c r="R211" s="80">
        <v>500</v>
      </c>
      <c r="S211" s="80">
        <v>500</v>
      </c>
      <c r="T211" s="80">
        <v>500</v>
      </c>
      <c r="U211" s="80">
        <v>500</v>
      </c>
      <c r="V211" s="80">
        <v>500</v>
      </c>
      <c r="W211" s="80">
        <v>500</v>
      </c>
      <c r="X211" s="80">
        <v>500</v>
      </c>
      <c r="Y211" s="80">
        <v>500</v>
      </c>
      <c r="Z211" s="80">
        <v>500</v>
      </c>
      <c r="AA211" s="80">
        <v>500</v>
      </c>
      <c r="AB211" s="307">
        <f t="shared" ref="AB211" si="65">SUM(P212:AA212)</f>
        <v>40160</v>
      </c>
      <c r="AC211" s="316"/>
      <c r="AD211" s="282"/>
      <c r="AE211" s="316"/>
      <c r="AF211" s="316"/>
      <c r="AG211" s="316">
        <v>10</v>
      </c>
      <c r="AH211" s="278">
        <f>SUM(P212:U212)+50</f>
        <v>28450</v>
      </c>
    </row>
    <row r="212" spans="1:34" s="45" customFormat="1" ht="42" customHeight="1">
      <c r="A212" s="317"/>
      <c r="B212" s="317"/>
      <c r="C212" s="304"/>
      <c r="D212" s="317"/>
      <c r="E212" s="296"/>
      <c r="F212" s="296"/>
      <c r="G212" s="317"/>
      <c r="H212" s="317"/>
      <c r="I212" s="296"/>
      <c r="J212" s="296"/>
      <c r="K212" s="317"/>
      <c r="L212" s="317"/>
      <c r="M212" s="317"/>
      <c r="N212" s="304"/>
      <c r="O212" s="75" t="s">
        <v>19</v>
      </c>
      <c r="P212" s="44">
        <v>1960</v>
      </c>
      <c r="Q212" s="44">
        <v>10280</v>
      </c>
      <c r="R212" s="80">
        <v>1960</v>
      </c>
      <c r="S212" s="80">
        <v>1960</v>
      </c>
      <c r="T212" s="44">
        <v>10280</v>
      </c>
      <c r="U212" s="80">
        <v>1960</v>
      </c>
      <c r="V212" s="80">
        <v>1960</v>
      </c>
      <c r="W212" s="80">
        <v>1960</v>
      </c>
      <c r="X212" s="80">
        <v>1960</v>
      </c>
      <c r="Y212" s="80">
        <v>1960</v>
      </c>
      <c r="Z212" s="80">
        <v>1960</v>
      </c>
      <c r="AA212" s="80">
        <v>1960</v>
      </c>
      <c r="AB212" s="307"/>
      <c r="AC212" s="317"/>
      <c r="AD212" s="283"/>
      <c r="AE212" s="317"/>
      <c r="AF212" s="317"/>
      <c r="AG212" s="342"/>
      <c r="AH212" s="279"/>
    </row>
    <row r="213" spans="1:34" s="45" customFormat="1" ht="21" customHeight="1">
      <c r="A213" s="316"/>
      <c r="B213" s="316"/>
      <c r="C213" s="304" t="s">
        <v>197</v>
      </c>
      <c r="D213" s="316">
        <v>4</v>
      </c>
      <c r="E213" s="296" t="s">
        <v>185</v>
      </c>
      <c r="F213" s="296">
        <v>301</v>
      </c>
      <c r="G213" s="316"/>
      <c r="H213" s="316"/>
      <c r="I213" s="296" t="s">
        <v>186</v>
      </c>
      <c r="J213" s="296" t="s">
        <v>201</v>
      </c>
      <c r="K213" s="316"/>
      <c r="L213" s="316"/>
      <c r="M213" s="296" t="s">
        <v>198</v>
      </c>
      <c r="N213" s="316" t="s">
        <v>199</v>
      </c>
      <c r="O213" s="75" t="s">
        <v>194</v>
      </c>
      <c r="P213" s="80"/>
      <c r="Q213" s="80"/>
      <c r="R213" s="80"/>
      <c r="S213" s="80"/>
      <c r="T213" s="80"/>
      <c r="U213" s="80"/>
      <c r="V213" s="80"/>
      <c r="W213" s="80"/>
      <c r="X213" s="80"/>
      <c r="Y213" s="80">
        <v>1</v>
      </c>
      <c r="Z213" s="80"/>
      <c r="AA213" s="80"/>
      <c r="AB213" s="307">
        <f t="shared" ref="AB213" si="66">SUM(P214:AA214)</f>
        <v>2640</v>
      </c>
      <c r="AC213" s="316"/>
      <c r="AD213" s="282"/>
      <c r="AE213" s="316"/>
      <c r="AF213" s="316"/>
      <c r="AG213" s="296">
        <v>20</v>
      </c>
      <c r="AH213" s="260">
        <f>SUM(P214:U214)</f>
        <v>0</v>
      </c>
    </row>
    <row r="214" spans="1:34" s="45" customFormat="1" ht="42" customHeight="1">
      <c r="A214" s="317"/>
      <c r="B214" s="317"/>
      <c r="C214" s="304"/>
      <c r="D214" s="317"/>
      <c r="E214" s="296"/>
      <c r="F214" s="296"/>
      <c r="G214" s="317"/>
      <c r="H214" s="317"/>
      <c r="I214" s="296"/>
      <c r="J214" s="296"/>
      <c r="K214" s="317"/>
      <c r="L214" s="317"/>
      <c r="M214" s="296"/>
      <c r="N214" s="317"/>
      <c r="O214" s="75" t="s">
        <v>19</v>
      </c>
      <c r="P214" s="80"/>
      <c r="Q214" s="80"/>
      <c r="R214" s="80"/>
      <c r="S214" s="80"/>
      <c r="T214" s="80"/>
      <c r="U214" s="80"/>
      <c r="V214" s="80"/>
      <c r="W214" s="80"/>
      <c r="X214" s="44"/>
      <c r="Y214" s="44">
        <v>2640</v>
      </c>
      <c r="Z214" s="80"/>
      <c r="AA214" s="80"/>
      <c r="AB214" s="307"/>
      <c r="AC214" s="317"/>
      <c r="AD214" s="283"/>
      <c r="AE214" s="317"/>
      <c r="AF214" s="317"/>
      <c r="AG214" s="296"/>
      <c r="AH214" s="273"/>
    </row>
    <row r="215" spans="1:34" s="45" customFormat="1" ht="37.5">
      <c r="A215" s="316"/>
      <c r="B215" s="316"/>
      <c r="C215" s="304" t="s">
        <v>200</v>
      </c>
      <c r="D215" s="316">
        <v>5</v>
      </c>
      <c r="E215" s="296" t="s">
        <v>185</v>
      </c>
      <c r="F215" s="296">
        <v>301</v>
      </c>
      <c r="G215" s="316"/>
      <c r="H215" s="316"/>
      <c r="I215" s="296" t="s">
        <v>186</v>
      </c>
      <c r="J215" s="296" t="s">
        <v>201</v>
      </c>
      <c r="K215" s="316"/>
      <c r="L215" s="316"/>
      <c r="M215" s="296" t="s">
        <v>192</v>
      </c>
      <c r="N215" s="316" t="s">
        <v>199</v>
      </c>
      <c r="O215" s="75" t="s">
        <v>194</v>
      </c>
      <c r="P215" s="80"/>
      <c r="Q215" s="80"/>
      <c r="R215" s="80"/>
      <c r="S215" s="80"/>
      <c r="T215" s="80">
        <v>1</v>
      </c>
      <c r="U215" s="80"/>
      <c r="V215" s="80"/>
      <c r="W215" s="80"/>
      <c r="X215" s="80"/>
      <c r="Y215" s="80"/>
      <c r="Z215" s="80"/>
      <c r="AA215" s="80"/>
      <c r="AB215" s="307">
        <f t="shared" ref="AB215" si="67">SUM(P216:AA216)</f>
        <v>1560</v>
      </c>
      <c r="AC215" s="316"/>
      <c r="AD215" s="282"/>
      <c r="AE215" s="316"/>
      <c r="AF215" s="316"/>
      <c r="AG215" s="296">
        <v>20</v>
      </c>
      <c r="AH215" s="260">
        <f>SUM(P216:U216)</f>
        <v>1560</v>
      </c>
    </row>
    <row r="216" spans="1:34" s="45" customFormat="1" ht="43.15" customHeight="1">
      <c r="A216" s="317"/>
      <c r="B216" s="317"/>
      <c r="C216" s="304"/>
      <c r="D216" s="317"/>
      <c r="E216" s="296"/>
      <c r="F216" s="296"/>
      <c r="G216" s="317"/>
      <c r="H216" s="317"/>
      <c r="I216" s="296"/>
      <c r="J216" s="296"/>
      <c r="K216" s="317"/>
      <c r="L216" s="317"/>
      <c r="M216" s="296"/>
      <c r="N216" s="317"/>
      <c r="O216" s="75" t="s">
        <v>19</v>
      </c>
      <c r="P216" s="80"/>
      <c r="Q216" s="80"/>
      <c r="R216" s="80"/>
      <c r="S216" s="80"/>
      <c r="T216" s="44">
        <v>1560</v>
      </c>
      <c r="U216" s="80"/>
      <c r="V216" s="80"/>
      <c r="W216" s="80"/>
      <c r="X216" s="80"/>
      <c r="Y216" s="80"/>
      <c r="Z216" s="80"/>
      <c r="AA216" s="80"/>
      <c r="AB216" s="307"/>
      <c r="AC216" s="317"/>
      <c r="AD216" s="283"/>
      <c r="AE216" s="317"/>
      <c r="AF216" s="317"/>
      <c r="AG216" s="296"/>
      <c r="AH216" s="273"/>
    </row>
    <row r="217" spans="1:34" s="45" customFormat="1" ht="37.5">
      <c r="A217" s="296"/>
      <c r="B217" s="296"/>
      <c r="C217" s="304" t="s">
        <v>202</v>
      </c>
      <c r="D217" s="296">
        <v>6</v>
      </c>
      <c r="E217" s="296" t="s">
        <v>185</v>
      </c>
      <c r="F217" s="296">
        <v>301</v>
      </c>
      <c r="G217" s="316"/>
      <c r="H217" s="296"/>
      <c r="I217" s="296" t="s">
        <v>186</v>
      </c>
      <c r="J217" s="296" t="s">
        <v>187</v>
      </c>
      <c r="K217" s="316"/>
      <c r="L217" s="304" t="s">
        <v>203</v>
      </c>
      <c r="M217" s="296" t="s">
        <v>204</v>
      </c>
      <c r="N217" s="316" t="s">
        <v>205</v>
      </c>
      <c r="O217" s="75" t="s">
        <v>206</v>
      </c>
      <c r="P217" s="80"/>
      <c r="Q217" s="80"/>
      <c r="R217" s="80">
        <v>1</v>
      </c>
      <c r="S217" s="80"/>
      <c r="T217" s="80"/>
      <c r="U217" s="80"/>
      <c r="V217" s="80"/>
      <c r="W217" s="80"/>
      <c r="X217" s="80">
        <v>1</v>
      </c>
      <c r="Y217" s="80"/>
      <c r="Z217" s="80"/>
      <c r="AA217" s="80"/>
      <c r="AB217" s="307">
        <f t="shared" ref="AB217" si="68">SUM(P218:AA218)</f>
        <v>26200</v>
      </c>
      <c r="AC217" s="273"/>
      <c r="AD217" s="273"/>
      <c r="AE217" s="273"/>
      <c r="AF217" s="273"/>
      <c r="AG217" s="316">
        <v>20</v>
      </c>
      <c r="AH217" s="260">
        <f>SUM(P218:U218)</f>
        <v>13100</v>
      </c>
    </row>
    <row r="218" spans="1:34" s="45" customFormat="1" ht="63.6" customHeight="1">
      <c r="A218" s="296"/>
      <c r="B218" s="296"/>
      <c r="C218" s="304"/>
      <c r="D218" s="296"/>
      <c r="E218" s="296"/>
      <c r="F218" s="296"/>
      <c r="G218" s="317"/>
      <c r="H218" s="296"/>
      <c r="I218" s="296"/>
      <c r="J218" s="296"/>
      <c r="K218" s="317"/>
      <c r="L218" s="304"/>
      <c r="M218" s="296"/>
      <c r="N218" s="317"/>
      <c r="O218" s="75" t="s">
        <v>19</v>
      </c>
      <c r="P218" s="80"/>
      <c r="Q218" s="80"/>
      <c r="R218" s="44">
        <v>13100</v>
      </c>
      <c r="S218" s="80"/>
      <c r="T218" s="80"/>
      <c r="U218" s="80"/>
      <c r="V218" s="80"/>
      <c r="W218" s="80"/>
      <c r="X218" s="44">
        <v>13100</v>
      </c>
      <c r="Y218" s="80"/>
      <c r="Z218" s="80"/>
      <c r="AA218" s="80"/>
      <c r="AB218" s="307"/>
      <c r="AC218" s="273"/>
      <c r="AD218" s="273"/>
      <c r="AE218" s="273"/>
      <c r="AF218" s="273"/>
      <c r="AG218" s="317"/>
      <c r="AH218" s="273"/>
    </row>
    <row r="219" spans="1:34" s="111" customFormat="1" ht="30" customHeight="1">
      <c r="A219" s="275">
        <v>23</v>
      </c>
      <c r="B219" s="275" t="s">
        <v>1128</v>
      </c>
      <c r="C219" s="294" t="s">
        <v>885</v>
      </c>
      <c r="D219" s="275">
        <v>10</v>
      </c>
      <c r="E219" s="275" t="s">
        <v>185</v>
      </c>
      <c r="F219" s="436" t="s">
        <v>1046</v>
      </c>
      <c r="G219" s="314">
        <v>1</v>
      </c>
      <c r="H219" s="295" t="s">
        <v>796</v>
      </c>
      <c r="I219" s="275" t="s">
        <v>186</v>
      </c>
      <c r="J219" s="275" t="s">
        <v>399</v>
      </c>
      <c r="K219" s="314" t="s">
        <v>33</v>
      </c>
      <c r="L219" s="294"/>
      <c r="M219" s="294"/>
      <c r="N219" s="294" t="s">
        <v>691</v>
      </c>
      <c r="O219" s="99" t="s">
        <v>190</v>
      </c>
      <c r="P219" s="108"/>
      <c r="Q219" s="108"/>
      <c r="R219" s="108"/>
      <c r="S219" s="108"/>
      <c r="T219" s="108"/>
      <c r="U219" s="108"/>
      <c r="V219" s="108">
        <v>300</v>
      </c>
      <c r="W219" s="108"/>
      <c r="X219" s="108"/>
      <c r="Y219" s="108"/>
      <c r="Z219" s="108"/>
      <c r="AA219" s="108"/>
      <c r="AB219" s="265">
        <f>SUM(P220:AA220)</f>
        <v>5000</v>
      </c>
      <c r="AC219" s="262" t="s">
        <v>998</v>
      </c>
      <c r="AD219" s="262" t="s">
        <v>982</v>
      </c>
      <c r="AE219" s="262"/>
      <c r="AF219" s="262"/>
      <c r="AG219" s="326">
        <v>100</v>
      </c>
      <c r="AH219" s="265">
        <f>SUM(AH221:AH224)</f>
        <v>0</v>
      </c>
    </row>
    <row r="220" spans="1:34" s="111" customFormat="1" ht="30" customHeight="1">
      <c r="A220" s="275"/>
      <c r="B220" s="275"/>
      <c r="C220" s="294"/>
      <c r="D220" s="275"/>
      <c r="E220" s="275"/>
      <c r="F220" s="436"/>
      <c r="G220" s="315"/>
      <c r="H220" s="295"/>
      <c r="I220" s="275"/>
      <c r="J220" s="275"/>
      <c r="K220" s="315"/>
      <c r="L220" s="294"/>
      <c r="M220" s="294"/>
      <c r="N220" s="294"/>
      <c r="O220" s="99" t="s">
        <v>19</v>
      </c>
      <c r="P220" s="68">
        <f>SUM(P222,P224)</f>
        <v>0</v>
      </c>
      <c r="Q220" s="68">
        <f t="shared" ref="Q220:AA220" si="69">SUM(Q222,Q224)</f>
        <v>0</v>
      </c>
      <c r="R220" s="68">
        <f t="shared" si="69"/>
        <v>0</v>
      </c>
      <c r="S220" s="68">
        <f t="shared" si="69"/>
        <v>0</v>
      </c>
      <c r="T220" s="68">
        <f t="shared" si="69"/>
        <v>0</v>
      </c>
      <c r="U220" s="68">
        <f t="shared" si="69"/>
        <v>0</v>
      </c>
      <c r="V220" s="68">
        <f t="shared" si="69"/>
        <v>5000</v>
      </c>
      <c r="W220" s="68">
        <f t="shared" si="69"/>
        <v>0</v>
      </c>
      <c r="X220" s="68">
        <f t="shared" si="69"/>
        <v>0</v>
      </c>
      <c r="Y220" s="68">
        <f t="shared" si="69"/>
        <v>0</v>
      </c>
      <c r="Z220" s="68">
        <f t="shared" si="69"/>
        <v>0</v>
      </c>
      <c r="AA220" s="68">
        <f t="shared" si="69"/>
        <v>0</v>
      </c>
      <c r="AB220" s="265"/>
      <c r="AC220" s="262"/>
      <c r="AD220" s="262"/>
      <c r="AE220" s="262"/>
      <c r="AF220" s="262"/>
      <c r="AG220" s="327"/>
      <c r="AH220" s="265"/>
    </row>
    <row r="221" spans="1:34" s="45" customFormat="1">
      <c r="A221" s="296"/>
      <c r="B221" s="296"/>
      <c r="C221" s="304" t="s">
        <v>398</v>
      </c>
      <c r="D221" s="296">
        <v>1</v>
      </c>
      <c r="E221" s="296" t="s">
        <v>185</v>
      </c>
      <c r="F221" s="369" t="s">
        <v>1046</v>
      </c>
      <c r="G221" s="316"/>
      <c r="H221" s="302"/>
      <c r="I221" s="296" t="s">
        <v>186</v>
      </c>
      <c r="J221" s="296" t="s">
        <v>399</v>
      </c>
      <c r="K221" s="316"/>
      <c r="L221" s="304" t="s">
        <v>328</v>
      </c>
      <c r="M221" s="304" t="s">
        <v>397</v>
      </c>
      <c r="N221" s="304" t="s">
        <v>334</v>
      </c>
      <c r="O221" s="75" t="s">
        <v>335</v>
      </c>
      <c r="P221" s="79"/>
      <c r="Q221" s="88"/>
      <c r="R221" s="88"/>
      <c r="S221" s="88"/>
      <c r="T221" s="88"/>
      <c r="U221" s="88"/>
      <c r="V221" s="79"/>
      <c r="W221" s="88"/>
      <c r="X221" s="88"/>
      <c r="Y221" s="88"/>
      <c r="Z221" s="79">
        <v>1</v>
      </c>
      <c r="AA221" s="88"/>
      <c r="AB221" s="307">
        <f t="shared" ref="AB221" si="70">SUM(P222:AA222)</f>
        <v>0</v>
      </c>
      <c r="AC221" s="273"/>
      <c r="AD221" s="273"/>
      <c r="AE221" s="273"/>
      <c r="AF221" s="273"/>
      <c r="AG221" s="324">
        <v>60</v>
      </c>
      <c r="AH221" s="260">
        <f>SUM(P222:U222)</f>
        <v>0</v>
      </c>
    </row>
    <row r="222" spans="1:34" s="45" customFormat="1">
      <c r="A222" s="296"/>
      <c r="B222" s="296"/>
      <c r="C222" s="304"/>
      <c r="D222" s="296"/>
      <c r="E222" s="296"/>
      <c r="F222" s="369"/>
      <c r="G222" s="317"/>
      <c r="H222" s="302"/>
      <c r="I222" s="296"/>
      <c r="J222" s="296"/>
      <c r="K222" s="317"/>
      <c r="L222" s="304"/>
      <c r="M222" s="304"/>
      <c r="N222" s="304"/>
      <c r="O222" s="75" t="s">
        <v>19</v>
      </c>
      <c r="P222" s="79"/>
      <c r="Q222" s="88"/>
      <c r="R222" s="88"/>
      <c r="S222" s="88"/>
      <c r="T222" s="88"/>
      <c r="U222" s="88"/>
      <c r="V222" s="79"/>
      <c r="W222" s="88"/>
      <c r="X222" s="88"/>
      <c r="Y222" s="88"/>
      <c r="Z222" s="79"/>
      <c r="AA222" s="88"/>
      <c r="AB222" s="307"/>
      <c r="AC222" s="273"/>
      <c r="AD222" s="273"/>
      <c r="AE222" s="273"/>
      <c r="AF222" s="273"/>
      <c r="AG222" s="325"/>
      <c r="AH222" s="273"/>
    </row>
    <row r="223" spans="1:34" s="45" customFormat="1" ht="37.5">
      <c r="A223" s="296"/>
      <c r="B223" s="296"/>
      <c r="C223" s="304" t="s">
        <v>400</v>
      </c>
      <c r="D223" s="296">
        <v>2</v>
      </c>
      <c r="E223" s="296" t="s">
        <v>185</v>
      </c>
      <c r="F223" s="369" t="s">
        <v>1046</v>
      </c>
      <c r="G223" s="316"/>
      <c r="H223" s="302"/>
      <c r="I223" s="296" t="s">
        <v>186</v>
      </c>
      <c r="J223" s="296" t="s">
        <v>399</v>
      </c>
      <c r="K223" s="316"/>
      <c r="L223" s="304"/>
      <c r="M223" s="304" t="s">
        <v>397</v>
      </c>
      <c r="N223" s="304" t="s">
        <v>691</v>
      </c>
      <c r="O223" s="75" t="s">
        <v>190</v>
      </c>
      <c r="P223" s="79"/>
      <c r="Q223" s="88"/>
      <c r="R223" s="88"/>
      <c r="S223" s="88"/>
      <c r="T223" s="88"/>
      <c r="U223" s="88"/>
      <c r="V223" s="79">
        <v>300</v>
      </c>
      <c r="W223" s="88"/>
      <c r="X223" s="88"/>
      <c r="Y223" s="88"/>
      <c r="Z223" s="79"/>
      <c r="AA223" s="88"/>
      <c r="AB223" s="307">
        <f t="shared" ref="AB223" si="71">SUM(P224:AA224)</f>
        <v>5000</v>
      </c>
      <c r="AC223" s="273"/>
      <c r="AD223" s="273"/>
      <c r="AE223" s="273"/>
      <c r="AF223" s="273"/>
      <c r="AG223" s="324">
        <v>40</v>
      </c>
      <c r="AH223" s="260">
        <f>SUM(P224:U224)</f>
        <v>0</v>
      </c>
    </row>
    <row r="224" spans="1:34" s="45" customFormat="1">
      <c r="A224" s="296"/>
      <c r="B224" s="296"/>
      <c r="C224" s="304"/>
      <c r="D224" s="296"/>
      <c r="E224" s="296"/>
      <c r="F224" s="369"/>
      <c r="G224" s="317"/>
      <c r="H224" s="302"/>
      <c r="I224" s="296"/>
      <c r="J224" s="296"/>
      <c r="K224" s="317"/>
      <c r="L224" s="304"/>
      <c r="M224" s="304"/>
      <c r="N224" s="304"/>
      <c r="O224" s="75" t="s">
        <v>19</v>
      </c>
      <c r="P224" s="79"/>
      <c r="Q224" s="88"/>
      <c r="R224" s="88"/>
      <c r="S224" s="88"/>
      <c r="T224" s="88"/>
      <c r="U224" s="88"/>
      <c r="V224" s="33">
        <v>5000</v>
      </c>
      <c r="W224" s="88"/>
      <c r="X224" s="88"/>
      <c r="Y224" s="88"/>
      <c r="Z224" s="79"/>
      <c r="AA224" s="88"/>
      <c r="AB224" s="307"/>
      <c r="AC224" s="273"/>
      <c r="AD224" s="273"/>
      <c r="AE224" s="273"/>
      <c r="AF224" s="273"/>
      <c r="AG224" s="325"/>
      <c r="AH224" s="273"/>
    </row>
    <row r="225" spans="1:34" s="111" customFormat="1" ht="30" customHeight="1">
      <c r="A225" s="275">
        <v>24</v>
      </c>
      <c r="B225" s="275" t="s">
        <v>1129</v>
      </c>
      <c r="C225" s="294" t="s">
        <v>886</v>
      </c>
      <c r="D225" s="275">
        <v>11</v>
      </c>
      <c r="E225" s="275" t="s">
        <v>185</v>
      </c>
      <c r="F225" s="436" t="s">
        <v>1046</v>
      </c>
      <c r="G225" s="314">
        <v>1</v>
      </c>
      <c r="H225" s="295" t="s">
        <v>796</v>
      </c>
      <c r="I225" s="275" t="s">
        <v>186</v>
      </c>
      <c r="J225" s="275" t="s">
        <v>187</v>
      </c>
      <c r="K225" s="314" t="s">
        <v>33</v>
      </c>
      <c r="L225" s="294"/>
      <c r="M225" s="294"/>
      <c r="N225" s="294" t="s">
        <v>692</v>
      </c>
      <c r="O225" s="99" t="s">
        <v>190</v>
      </c>
      <c r="P225" s="108"/>
      <c r="Q225" s="114">
        <v>3500</v>
      </c>
      <c r="R225" s="108"/>
      <c r="S225" s="108"/>
      <c r="T225" s="114">
        <v>3500</v>
      </c>
      <c r="U225" s="108"/>
      <c r="V225" s="108"/>
      <c r="W225" s="114">
        <v>3000</v>
      </c>
      <c r="X225" s="108"/>
      <c r="Y225" s="108"/>
      <c r="Z225" s="108"/>
      <c r="AA225" s="108"/>
      <c r="AB225" s="265">
        <f>SUM(P226:AA226)</f>
        <v>42500</v>
      </c>
      <c r="AC225" s="262" t="s">
        <v>998</v>
      </c>
      <c r="AD225" s="262" t="s">
        <v>982</v>
      </c>
      <c r="AE225" s="262"/>
      <c r="AF225" s="262"/>
      <c r="AG225" s="326">
        <f>SUM(AG227:AG236)</f>
        <v>100</v>
      </c>
      <c r="AH225" s="265">
        <f>SUM(AH227:AH236)</f>
        <v>30780</v>
      </c>
    </row>
    <row r="226" spans="1:34" s="111" customFormat="1" ht="30" customHeight="1">
      <c r="A226" s="275"/>
      <c r="B226" s="275"/>
      <c r="C226" s="294"/>
      <c r="D226" s="275"/>
      <c r="E226" s="275"/>
      <c r="F226" s="436"/>
      <c r="G226" s="315"/>
      <c r="H226" s="295"/>
      <c r="I226" s="275"/>
      <c r="J226" s="275"/>
      <c r="K226" s="315"/>
      <c r="L226" s="294"/>
      <c r="M226" s="294"/>
      <c r="N226" s="294"/>
      <c r="O226" s="99" t="s">
        <v>19</v>
      </c>
      <c r="P226" s="68">
        <f>SUM(P228,P230,P232,P234,P236)</f>
        <v>0</v>
      </c>
      <c r="Q226" s="68">
        <f t="shared" ref="Q226:AA226" si="72">SUM(Q228,Q230,Q232,Q234,Q236)</f>
        <v>10260</v>
      </c>
      <c r="R226" s="68">
        <f t="shared" si="72"/>
        <v>10300</v>
      </c>
      <c r="S226" s="68">
        <f t="shared" si="72"/>
        <v>0</v>
      </c>
      <c r="T226" s="68">
        <f t="shared" si="72"/>
        <v>10220</v>
      </c>
      <c r="U226" s="68">
        <f t="shared" si="72"/>
        <v>0</v>
      </c>
      <c r="V226" s="68">
        <f t="shared" si="72"/>
        <v>1500</v>
      </c>
      <c r="W226" s="68">
        <f t="shared" si="72"/>
        <v>10220</v>
      </c>
      <c r="X226" s="68">
        <f t="shared" si="72"/>
        <v>0</v>
      </c>
      <c r="Y226" s="68">
        <f t="shared" si="72"/>
        <v>0</v>
      </c>
      <c r="Z226" s="68">
        <f t="shared" si="72"/>
        <v>0</v>
      </c>
      <c r="AA226" s="68">
        <f t="shared" si="72"/>
        <v>0</v>
      </c>
      <c r="AB226" s="265"/>
      <c r="AC226" s="262"/>
      <c r="AD226" s="262"/>
      <c r="AE226" s="262"/>
      <c r="AF226" s="262"/>
      <c r="AG226" s="327"/>
      <c r="AH226" s="265"/>
    </row>
    <row r="227" spans="1:34" s="45" customFormat="1">
      <c r="A227" s="296"/>
      <c r="B227" s="296"/>
      <c r="C227" s="304" t="s">
        <v>401</v>
      </c>
      <c r="D227" s="296">
        <v>1</v>
      </c>
      <c r="E227" s="296" t="s">
        <v>185</v>
      </c>
      <c r="F227" s="369" t="s">
        <v>1046</v>
      </c>
      <c r="G227" s="316"/>
      <c r="H227" s="302"/>
      <c r="I227" s="296" t="s">
        <v>186</v>
      </c>
      <c r="J227" s="296" t="s">
        <v>187</v>
      </c>
      <c r="K227" s="316"/>
      <c r="L227" s="304" t="s">
        <v>328</v>
      </c>
      <c r="M227" s="304" t="s">
        <v>402</v>
      </c>
      <c r="N227" s="304" t="s">
        <v>334</v>
      </c>
      <c r="O227" s="75" t="s">
        <v>335</v>
      </c>
      <c r="P227" s="79"/>
      <c r="Q227" s="88"/>
      <c r="R227" s="88"/>
      <c r="S227" s="88"/>
      <c r="T227" s="88"/>
      <c r="U227" s="88"/>
      <c r="V227" s="79"/>
      <c r="W227" s="88"/>
      <c r="X227" s="88"/>
      <c r="Y227" s="88"/>
      <c r="Z227" s="79">
        <v>1</v>
      </c>
      <c r="AA227" s="88"/>
      <c r="AB227" s="307">
        <f t="shared" ref="AB227" si="73">SUM(P228:AA228)</f>
        <v>0</v>
      </c>
      <c r="AC227" s="273"/>
      <c r="AD227" s="273"/>
      <c r="AE227" s="273"/>
      <c r="AF227" s="273"/>
      <c r="AG227" s="324">
        <v>30</v>
      </c>
      <c r="AH227" s="260">
        <f>SUM(P228:U228)</f>
        <v>0</v>
      </c>
    </row>
    <row r="228" spans="1:34" s="45" customFormat="1" ht="21.6" customHeight="1">
      <c r="A228" s="296"/>
      <c r="B228" s="296"/>
      <c r="C228" s="304"/>
      <c r="D228" s="296"/>
      <c r="E228" s="296"/>
      <c r="F228" s="369"/>
      <c r="G228" s="317"/>
      <c r="H228" s="302"/>
      <c r="I228" s="296"/>
      <c r="J228" s="296"/>
      <c r="K228" s="317"/>
      <c r="L228" s="304"/>
      <c r="M228" s="304"/>
      <c r="N228" s="304"/>
      <c r="O228" s="75" t="s">
        <v>19</v>
      </c>
      <c r="P228" s="79"/>
      <c r="Q228" s="88"/>
      <c r="R228" s="88"/>
      <c r="S228" s="88"/>
      <c r="T228" s="88"/>
      <c r="U228" s="88"/>
      <c r="V228" s="79"/>
      <c r="W228" s="88"/>
      <c r="X228" s="88"/>
      <c r="Y228" s="88"/>
      <c r="Z228" s="79">
        <v>0</v>
      </c>
      <c r="AA228" s="88"/>
      <c r="AB228" s="307"/>
      <c r="AC228" s="273"/>
      <c r="AD228" s="273"/>
      <c r="AE228" s="273"/>
      <c r="AF228" s="273"/>
      <c r="AG228" s="325"/>
      <c r="AH228" s="273"/>
    </row>
    <row r="229" spans="1:34" s="45" customFormat="1" ht="37.5">
      <c r="A229" s="296"/>
      <c r="B229" s="296"/>
      <c r="C229" s="304" t="s">
        <v>346</v>
      </c>
      <c r="D229" s="296">
        <v>3</v>
      </c>
      <c r="E229" s="296" t="s">
        <v>185</v>
      </c>
      <c r="F229" s="369" t="s">
        <v>1046</v>
      </c>
      <c r="G229" s="316"/>
      <c r="H229" s="302"/>
      <c r="I229" s="296" t="s">
        <v>186</v>
      </c>
      <c r="J229" s="296" t="s">
        <v>187</v>
      </c>
      <c r="K229" s="316"/>
      <c r="L229" s="304"/>
      <c r="M229" s="304" t="s">
        <v>403</v>
      </c>
      <c r="N229" s="304" t="s">
        <v>692</v>
      </c>
      <c r="O229" s="75" t="s">
        <v>190</v>
      </c>
      <c r="P229" s="79"/>
      <c r="Q229" s="33">
        <v>3500</v>
      </c>
      <c r="R229" s="79"/>
      <c r="S229" s="79"/>
      <c r="T229" s="33">
        <v>3500</v>
      </c>
      <c r="U229" s="79"/>
      <c r="V229" s="79"/>
      <c r="W229" s="33">
        <v>3000</v>
      </c>
      <c r="X229" s="79"/>
      <c r="Y229" s="79"/>
      <c r="Z229" s="79"/>
      <c r="AA229" s="79"/>
      <c r="AB229" s="307">
        <f t="shared" ref="AB229" si="74">SUM(P230:AA230)</f>
        <v>30700</v>
      </c>
      <c r="AC229" s="273"/>
      <c r="AD229" s="273"/>
      <c r="AE229" s="273"/>
      <c r="AF229" s="273"/>
      <c r="AG229" s="324">
        <v>20</v>
      </c>
      <c r="AH229" s="260">
        <f>SUM(P230:U230)</f>
        <v>20480</v>
      </c>
    </row>
    <row r="230" spans="1:34" s="45" customFormat="1">
      <c r="A230" s="296"/>
      <c r="B230" s="296"/>
      <c r="C230" s="304"/>
      <c r="D230" s="296"/>
      <c r="E230" s="296"/>
      <c r="F230" s="369"/>
      <c r="G230" s="317"/>
      <c r="H230" s="302"/>
      <c r="I230" s="296"/>
      <c r="J230" s="296"/>
      <c r="K230" s="317"/>
      <c r="L230" s="304"/>
      <c r="M230" s="304"/>
      <c r="N230" s="304"/>
      <c r="O230" s="75" t="s">
        <v>19</v>
      </c>
      <c r="P230" s="79"/>
      <c r="Q230" s="33">
        <v>10260</v>
      </c>
      <c r="R230" s="79"/>
      <c r="S230" s="79"/>
      <c r="T230" s="33">
        <v>10220</v>
      </c>
      <c r="U230" s="79"/>
      <c r="V230" s="33"/>
      <c r="W230" s="33">
        <v>10220</v>
      </c>
      <c r="X230" s="79"/>
      <c r="Y230" s="79"/>
      <c r="Z230" s="79"/>
      <c r="AA230" s="79"/>
      <c r="AB230" s="307"/>
      <c r="AC230" s="273"/>
      <c r="AD230" s="273"/>
      <c r="AE230" s="273"/>
      <c r="AF230" s="273"/>
      <c r="AG230" s="325"/>
      <c r="AH230" s="273"/>
    </row>
    <row r="231" spans="1:34" s="45" customFormat="1" ht="28.5" customHeight="1">
      <c r="A231" s="296"/>
      <c r="B231" s="296"/>
      <c r="C231" s="304" t="s">
        <v>404</v>
      </c>
      <c r="D231" s="296">
        <v>5</v>
      </c>
      <c r="E231" s="296" t="s">
        <v>185</v>
      </c>
      <c r="F231" s="369" t="s">
        <v>1046</v>
      </c>
      <c r="G231" s="316"/>
      <c r="H231" s="302"/>
      <c r="I231" s="296" t="s">
        <v>186</v>
      </c>
      <c r="J231" s="296" t="s">
        <v>187</v>
      </c>
      <c r="K231" s="316"/>
      <c r="L231" s="304"/>
      <c r="M231" s="304" t="s">
        <v>405</v>
      </c>
      <c r="N231" s="304" t="s">
        <v>45</v>
      </c>
      <c r="O231" s="75" t="s">
        <v>41</v>
      </c>
      <c r="P231" s="79"/>
      <c r="Q231" s="88"/>
      <c r="R231" s="88"/>
      <c r="S231" s="88"/>
      <c r="T231" s="88"/>
      <c r="U231" s="88"/>
      <c r="V231" s="79">
        <v>1</v>
      </c>
      <c r="W231" s="88"/>
      <c r="X231" s="88"/>
      <c r="Y231" s="88"/>
      <c r="Z231" s="88"/>
      <c r="AA231" s="88"/>
      <c r="AB231" s="307">
        <f t="shared" ref="AB231" si="75">SUM(P232:AA232)</f>
        <v>1500</v>
      </c>
      <c r="AC231" s="273"/>
      <c r="AD231" s="273"/>
      <c r="AE231" s="273"/>
      <c r="AF231" s="273"/>
      <c r="AG231" s="324">
        <v>10</v>
      </c>
      <c r="AH231" s="260">
        <f>SUM(P232:U232)</f>
        <v>0</v>
      </c>
    </row>
    <row r="232" spans="1:34" s="45" customFormat="1" ht="28.5" customHeight="1">
      <c r="A232" s="296"/>
      <c r="B232" s="296"/>
      <c r="C232" s="304"/>
      <c r="D232" s="296"/>
      <c r="E232" s="296"/>
      <c r="F232" s="369"/>
      <c r="G232" s="317"/>
      <c r="H232" s="302"/>
      <c r="I232" s="296"/>
      <c r="J232" s="296"/>
      <c r="K232" s="317"/>
      <c r="L232" s="304"/>
      <c r="M232" s="304"/>
      <c r="N232" s="304"/>
      <c r="O232" s="75" t="s">
        <v>19</v>
      </c>
      <c r="P232" s="79"/>
      <c r="Q232" s="88"/>
      <c r="R232" s="88"/>
      <c r="S232" s="88"/>
      <c r="T232" s="88"/>
      <c r="U232" s="88"/>
      <c r="V232" s="33">
        <v>1500</v>
      </c>
      <c r="W232" s="88"/>
      <c r="X232" s="88"/>
      <c r="Y232" s="88"/>
      <c r="Z232" s="88"/>
      <c r="AA232" s="88"/>
      <c r="AB232" s="307"/>
      <c r="AC232" s="273"/>
      <c r="AD232" s="273"/>
      <c r="AE232" s="273"/>
      <c r="AF232" s="273"/>
      <c r="AG232" s="325"/>
      <c r="AH232" s="273"/>
    </row>
    <row r="233" spans="1:34" s="45" customFormat="1" ht="28.5" customHeight="1">
      <c r="A233" s="296"/>
      <c r="B233" s="296"/>
      <c r="C233" s="304" t="s">
        <v>406</v>
      </c>
      <c r="D233" s="296">
        <v>4</v>
      </c>
      <c r="E233" s="296" t="s">
        <v>185</v>
      </c>
      <c r="F233" s="369" t="s">
        <v>1046</v>
      </c>
      <c r="G233" s="316"/>
      <c r="H233" s="302"/>
      <c r="I233" s="296" t="s">
        <v>186</v>
      </c>
      <c r="J233" s="296" t="s">
        <v>187</v>
      </c>
      <c r="K233" s="316"/>
      <c r="L233" s="304" t="s">
        <v>407</v>
      </c>
      <c r="M233" s="304" t="s">
        <v>405</v>
      </c>
      <c r="N233" s="304" t="s">
        <v>409</v>
      </c>
      <c r="O233" s="75" t="s">
        <v>408</v>
      </c>
      <c r="P233" s="79"/>
      <c r="Q233" s="88"/>
      <c r="R233" s="88"/>
      <c r="S233" s="88"/>
      <c r="T233" s="88"/>
      <c r="U233" s="88"/>
      <c r="V233" s="88"/>
      <c r="W233" s="88"/>
      <c r="X233" s="88"/>
      <c r="Y233" s="88"/>
      <c r="Z233" s="79">
        <v>1</v>
      </c>
      <c r="AA233" s="88"/>
      <c r="AB233" s="307">
        <f t="shared" ref="AB233" si="76">SUM(P234:AA234)</f>
        <v>0</v>
      </c>
      <c r="AC233" s="273"/>
      <c r="AD233" s="273"/>
      <c r="AE233" s="273"/>
      <c r="AF233" s="273"/>
      <c r="AG233" s="324">
        <v>15</v>
      </c>
      <c r="AH233" s="260">
        <f>SUM(P234:U234)</f>
        <v>0</v>
      </c>
    </row>
    <row r="234" spans="1:34" s="45" customFormat="1" ht="25.15" customHeight="1">
      <c r="A234" s="296"/>
      <c r="B234" s="296"/>
      <c r="C234" s="304"/>
      <c r="D234" s="296"/>
      <c r="E234" s="296"/>
      <c r="F234" s="369"/>
      <c r="G234" s="317"/>
      <c r="H234" s="302"/>
      <c r="I234" s="296"/>
      <c r="J234" s="296"/>
      <c r="K234" s="317"/>
      <c r="L234" s="304"/>
      <c r="M234" s="304"/>
      <c r="N234" s="304"/>
      <c r="O234" s="75" t="s">
        <v>19</v>
      </c>
      <c r="P234" s="79"/>
      <c r="Q234" s="88"/>
      <c r="R234" s="88"/>
      <c r="S234" s="88"/>
      <c r="T234" s="88"/>
      <c r="U234" s="88"/>
      <c r="V234" s="88"/>
      <c r="W234" s="88"/>
      <c r="X234" s="88"/>
      <c r="Y234" s="88"/>
      <c r="Z234" s="79">
        <v>0</v>
      </c>
      <c r="AA234" s="88"/>
      <c r="AB234" s="307"/>
      <c r="AC234" s="273"/>
      <c r="AD234" s="273"/>
      <c r="AE234" s="273"/>
      <c r="AF234" s="273"/>
      <c r="AG234" s="325"/>
      <c r="AH234" s="273"/>
    </row>
    <row r="235" spans="1:34" s="45" customFormat="1" ht="19.5" customHeight="1">
      <c r="A235" s="296"/>
      <c r="B235" s="296"/>
      <c r="C235" s="304" t="s">
        <v>410</v>
      </c>
      <c r="D235" s="296">
        <v>2</v>
      </c>
      <c r="E235" s="296" t="s">
        <v>185</v>
      </c>
      <c r="F235" s="369" t="s">
        <v>1046</v>
      </c>
      <c r="G235" s="316"/>
      <c r="H235" s="302"/>
      <c r="I235" s="296" t="s">
        <v>186</v>
      </c>
      <c r="J235" s="296" t="s">
        <v>187</v>
      </c>
      <c r="K235" s="316"/>
      <c r="L235" s="304"/>
      <c r="M235" s="304" t="s">
        <v>411</v>
      </c>
      <c r="N235" s="304" t="s">
        <v>693</v>
      </c>
      <c r="O235" s="75" t="s">
        <v>194</v>
      </c>
      <c r="P235" s="79"/>
      <c r="Q235" s="88"/>
      <c r="R235" s="79">
        <v>7</v>
      </c>
      <c r="S235" s="88"/>
      <c r="T235" s="88"/>
      <c r="U235" s="88"/>
      <c r="V235" s="88"/>
      <c r="W235" s="88"/>
      <c r="X235" s="88"/>
      <c r="Y235" s="88"/>
      <c r="Z235" s="88"/>
      <c r="AA235" s="88"/>
      <c r="AB235" s="307">
        <f t="shared" ref="AB235" si="77">SUM(P236:AA236)</f>
        <v>10300</v>
      </c>
      <c r="AC235" s="273"/>
      <c r="AD235" s="273"/>
      <c r="AE235" s="273"/>
      <c r="AF235" s="273"/>
      <c r="AG235" s="324">
        <v>25</v>
      </c>
      <c r="AH235" s="260">
        <f>SUM(P236:U236)</f>
        <v>10300</v>
      </c>
    </row>
    <row r="236" spans="1:34" s="45" customFormat="1" ht="19.149999999999999" customHeight="1">
      <c r="A236" s="296"/>
      <c r="B236" s="296"/>
      <c r="C236" s="304"/>
      <c r="D236" s="296"/>
      <c r="E236" s="296"/>
      <c r="F236" s="369"/>
      <c r="G236" s="317"/>
      <c r="H236" s="302"/>
      <c r="I236" s="296"/>
      <c r="J236" s="296"/>
      <c r="K236" s="317"/>
      <c r="L236" s="304"/>
      <c r="M236" s="304"/>
      <c r="N236" s="304"/>
      <c r="O236" s="75" t="s">
        <v>19</v>
      </c>
      <c r="P236" s="79"/>
      <c r="Q236" s="88"/>
      <c r="R236" s="33">
        <v>10300</v>
      </c>
      <c r="S236" s="88"/>
      <c r="T236" s="88"/>
      <c r="U236" s="88"/>
      <c r="V236" s="88"/>
      <c r="W236" s="88"/>
      <c r="X236" s="88"/>
      <c r="Y236" s="88"/>
      <c r="Z236" s="88"/>
      <c r="AA236" s="88"/>
      <c r="AB236" s="307"/>
      <c r="AC236" s="273"/>
      <c r="AD236" s="273"/>
      <c r="AE236" s="273"/>
      <c r="AF236" s="273"/>
      <c r="AG236" s="325"/>
      <c r="AH236" s="273"/>
    </row>
    <row r="237" spans="1:34" s="111" customFormat="1">
      <c r="A237" s="275">
        <v>25</v>
      </c>
      <c r="B237" s="275" t="s">
        <v>1130</v>
      </c>
      <c r="C237" s="294" t="s">
        <v>887</v>
      </c>
      <c r="D237" s="275">
        <v>12</v>
      </c>
      <c r="E237" s="391" t="s">
        <v>185</v>
      </c>
      <c r="F237" s="518" t="s">
        <v>1046</v>
      </c>
      <c r="G237" s="314">
        <v>1</v>
      </c>
      <c r="H237" s="295" t="s">
        <v>796</v>
      </c>
      <c r="I237" s="391" t="s">
        <v>186</v>
      </c>
      <c r="J237" s="391" t="s">
        <v>825</v>
      </c>
      <c r="K237" s="314" t="s">
        <v>33</v>
      </c>
      <c r="L237" s="294"/>
      <c r="M237" s="294"/>
      <c r="N237" s="275" t="s">
        <v>334</v>
      </c>
      <c r="O237" s="126" t="s">
        <v>335</v>
      </c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265">
        <f>SUM(P238:AA238)</f>
        <v>39300</v>
      </c>
      <c r="AC237" s="262" t="s">
        <v>998</v>
      </c>
      <c r="AD237" s="262" t="s">
        <v>982</v>
      </c>
      <c r="AE237" s="262"/>
      <c r="AF237" s="262"/>
      <c r="AG237" s="338">
        <f>SUM(AG239:AG250)</f>
        <v>100</v>
      </c>
      <c r="AH237" s="265">
        <f>SUM(AH239:AH250)</f>
        <v>27800</v>
      </c>
    </row>
    <row r="238" spans="1:34" s="111" customFormat="1" ht="46.9" customHeight="1">
      <c r="A238" s="275"/>
      <c r="B238" s="275"/>
      <c r="C238" s="294"/>
      <c r="D238" s="275"/>
      <c r="E238" s="391"/>
      <c r="F238" s="518"/>
      <c r="G238" s="315"/>
      <c r="H238" s="295"/>
      <c r="I238" s="391"/>
      <c r="J238" s="391"/>
      <c r="K238" s="315"/>
      <c r="L238" s="294"/>
      <c r="M238" s="294"/>
      <c r="N238" s="275"/>
      <c r="O238" s="126" t="s">
        <v>19</v>
      </c>
      <c r="P238" s="143">
        <f>SUM(P240,P242,P244,P246,P248,P250)</f>
        <v>0</v>
      </c>
      <c r="Q238" s="143">
        <f t="shared" ref="Q238:AA238" si="78">SUM(Q240,Q242,Q244,Q246,Q248,Q250)</f>
        <v>0</v>
      </c>
      <c r="R238" s="143">
        <f t="shared" si="78"/>
        <v>11000</v>
      </c>
      <c r="S238" s="143">
        <f t="shared" si="78"/>
        <v>0</v>
      </c>
      <c r="T238" s="143">
        <f t="shared" si="78"/>
        <v>0</v>
      </c>
      <c r="U238" s="143">
        <f t="shared" si="78"/>
        <v>16800</v>
      </c>
      <c r="V238" s="143">
        <f t="shared" si="78"/>
        <v>0</v>
      </c>
      <c r="W238" s="143">
        <f t="shared" si="78"/>
        <v>8500</v>
      </c>
      <c r="X238" s="143">
        <f t="shared" si="78"/>
        <v>0</v>
      </c>
      <c r="Y238" s="143">
        <f t="shared" si="78"/>
        <v>3000</v>
      </c>
      <c r="Z238" s="143">
        <f t="shared" si="78"/>
        <v>0</v>
      </c>
      <c r="AA238" s="143">
        <f t="shared" si="78"/>
        <v>0</v>
      </c>
      <c r="AB238" s="265"/>
      <c r="AC238" s="262"/>
      <c r="AD238" s="262"/>
      <c r="AE238" s="262"/>
      <c r="AF238" s="262"/>
      <c r="AG238" s="339"/>
      <c r="AH238" s="265"/>
    </row>
    <row r="239" spans="1:34" s="45" customFormat="1" ht="30" customHeight="1">
      <c r="A239" s="303"/>
      <c r="B239" s="303"/>
      <c r="C239" s="489" t="s">
        <v>914</v>
      </c>
      <c r="D239" s="364">
        <v>1</v>
      </c>
      <c r="E239" s="364" t="s">
        <v>185</v>
      </c>
      <c r="F239" s="493" t="s">
        <v>1046</v>
      </c>
      <c r="G239" s="394"/>
      <c r="H239" s="393"/>
      <c r="I239" s="364" t="s">
        <v>186</v>
      </c>
      <c r="J239" s="364" t="s">
        <v>412</v>
      </c>
      <c r="K239" s="394"/>
      <c r="L239" s="316" t="s">
        <v>413</v>
      </c>
      <c r="M239" s="296" t="s">
        <v>414</v>
      </c>
      <c r="N239" s="296" t="s">
        <v>45</v>
      </c>
      <c r="O239" s="80" t="s">
        <v>41</v>
      </c>
      <c r="P239" s="79"/>
      <c r="Q239" s="88"/>
      <c r="R239" s="33">
        <v>1</v>
      </c>
      <c r="S239" s="88"/>
      <c r="T239" s="88"/>
      <c r="U239" s="88"/>
      <c r="V239" s="88"/>
      <c r="W239" s="144"/>
      <c r="X239" s="144"/>
      <c r="Y239" s="144"/>
      <c r="Z239" s="144"/>
      <c r="AA239" s="144"/>
      <c r="AB239" s="389">
        <f t="shared" ref="AB239" si="79">SUM(P240:AA240)</f>
        <v>11000</v>
      </c>
      <c r="AC239" s="273" t="s">
        <v>920</v>
      </c>
      <c r="AD239" s="273"/>
      <c r="AE239" s="273" t="s">
        <v>969</v>
      </c>
      <c r="AF239" s="273" t="s">
        <v>989</v>
      </c>
      <c r="AG239" s="340">
        <v>30</v>
      </c>
      <c r="AH239" s="260">
        <f>SUM(P240:U240)</f>
        <v>11000</v>
      </c>
    </row>
    <row r="240" spans="1:34" s="45" customFormat="1" ht="27" customHeight="1">
      <c r="A240" s="303"/>
      <c r="B240" s="303"/>
      <c r="C240" s="489"/>
      <c r="D240" s="364"/>
      <c r="E240" s="364"/>
      <c r="F240" s="493"/>
      <c r="G240" s="395"/>
      <c r="H240" s="393"/>
      <c r="I240" s="364"/>
      <c r="J240" s="364"/>
      <c r="K240" s="395"/>
      <c r="L240" s="317"/>
      <c r="M240" s="296"/>
      <c r="N240" s="296"/>
      <c r="O240" s="80" t="s">
        <v>19</v>
      </c>
      <c r="P240" s="79"/>
      <c r="Q240" s="88"/>
      <c r="R240" s="33">
        <v>11000</v>
      </c>
      <c r="S240" s="88"/>
      <c r="T240" s="88"/>
      <c r="U240" s="88"/>
      <c r="V240" s="88"/>
      <c r="W240" s="144"/>
      <c r="X240" s="144"/>
      <c r="Y240" s="144"/>
      <c r="Z240" s="144"/>
      <c r="AA240" s="144"/>
      <c r="AB240" s="389"/>
      <c r="AC240" s="273"/>
      <c r="AD240" s="273"/>
      <c r="AE240" s="273"/>
      <c r="AF240" s="273"/>
      <c r="AG240" s="341"/>
      <c r="AH240" s="273"/>
    </row>
    <row r="241" spans="1:34" s="45" customFormat="1" ht="30" customHeight="1">
      <c r="A241" s="303"/>
      <c r="B241" s="303"/>
      <c r="C241" s="489" t="s">
        <v>915</v>
      </c>
      <c r="D241" s="364">
        <v>1</v>
      </c>
      <c r="E241" s="364" t="s">
        <v>185</v>
      </c>
      <c r="F241" s="493" t="s">
        <v>1046</v>
      </c>
      <c r="G241" s="394"/>
      <c r="H241" s="393"/>
      <c r="I241" s="364" t="s">
        <v>186</v>
      </c>
      <c r="J241" s="364" t="s">
        <v>412</v>
      </c>
      <c r="K241" s="394"/>
      <c r="L241" s="316" t="s">
        <v>413</v>
      </c>
      <c r="M241" s="296" t="s">
        <v>414</v>
      </c>
      <c r="N241" s="296" t="s">
        <v>726</v>
      </c>
      <c r="O241" s="80" t="s">
        <v>136</v>
      </c>
      <c r="P241" s="79"/>
      <c r="Q241" s="88"/>
      <c r="R241" s="33"/>
      <c r="S241" s="88"/>
      <c r="T241" s="88"/>
      <c r="U241" s="88"/>
      <c r="V241" s="88"/>
      <c r="W241" s="144"/>
      <c r="X241" s="144"/>
      <c r="Y241" s="144"/>
      <c r="Z241" s="144">
        <v>3</v>
      </c>
      <c r="AA241" s="144"/>
      <c r="AB241" s="307">
        <f t="shared" ref="AB241:AB247" si="80">SUM(P242:AA242)</f>
        <v>0</v>
      </c>
      <c r="AC241" s="318"/>
      <c r="AD241" s="318"/>
      <c r="AE241" s="318"/>
      <c r="AF241" s="318"/>
      <c r="AG241" s="340">
        <v>20</v>
      </c>
      <c r="AH241" s="260">
        <f>SUM(P242:U242)</f>
        <v>0</v>
      </c>
    </row>
    <row r="242" spans="1:34" s="45" customFormat="1" ht="27" customHeight="1">
      <c r="A242" s="303"/>
      <c r="B242" s="303"/>
      <c r="C242" s="489"/>
      <c r="D242" s="364"/>
      <c r="E242" s="364"/>
      <c r="F242" s="493"/>
      <c r="G242" s="395"/>
      <c r="H242" s="393"/>
      <c r="I242" s="364"/>
      <c r="J242" s="364"/>
      <c r="K242" s="395"/>
      <c r="L242" s="317"/>
      <c r="M242" s="296"/>
      <c r="N242" s="296"/>
      <c r="O242" s="80" t="s">
        <v>19</v>
      </c>
      <c r="P242" s="79"/>
      <c r="Q242" s="88"/>
      <c r="R242" s="33"/>
      <c r="S242" s="88"/>
      <c r="T242" s="88"/>
      <c r="U242" s="88"/>
      <c r="V242" s="88"/>
      <c r="W242" s="144"/>
      <c r="X242" s="144"/>
      <c r="Y242" s="144"/>
      <c r="Z242" s="144"/>
      <c r="AA242" s="144"/>
      <c r="AB242" s="307"/>
      <c r="AC242" s="318"/>
      <c r="AD242" s="318"/>
      <c r="AE242" s="318"/>
      <c r="AF242" s="318"/>
      <c r="AG242" s="341"/>
      <c r="AH242" s="273"/>
    </row>
    <row r="243" spans="1:34" s="45" customFormat="1" ht="27.4" customHeight="1">
      <c r="A243" s="303"/>
      <c r="B243" s="303"/>
      <c r="C243" s="304" t="s">
        <v>916</v>
      </c>
      <c r="D243" s="364">
        <v>2</v>
      </c>
      <c r="E243" s="364" t="s">
        <v>185</v>
      </c>
      <c r="F243" s="493" t="s">
        <v>1046</v>
      </c>
      <c r="G243" s="394"/>
      <c r="H243" s="393"/>
      <c r="I243" s="364" t="s">
        <v>186</v>
      </c>
      <c r="J243" s="364" t="s">
        <v>416</v>
      </c>
      <c r="K243" s="394"/>
      <c r="L243" s="390" t="s">
        <v>417</v>
      </c>
      <c r="M243" s="390" t="s">
        <v>367</v>
      </c>
      <c r="N243" s="364" t="s">
        <v>215</v>
      </c>
      <c r="O243" s="80" t="s">
        <v>215</v>
      </c>
      <c r="P243" s="79"/>
      <c r="Q243" s="88"/>
      <c r="R243" s="88"/>
      <c r="S243" s="88"/>
      <c r="T243" s="88"/>
      <c r="U243" s="88"/>
      <c r="V243" s="88"/>
      <c r="W243" s="79">
        <v>1</v>
      </c>
      <c r="X243" s="88"/>
      <c r="Y243" s="88"/>
      <c r="Z243" s="88"/>
      <c r="AA243" s="88"/>
      <c r="AB243" s="307">
        <f t="shared" si="80"/>
        <v>8500</v>
      </c>
      <c r="AC243" s="318"/>
      <c r="AD243" s="318"/>
      <c r="AE243" s="318"/>
      <c r="AF243" s="318"/>
      <c r="AG243" s="340">
        <v>10</v>
      </c>
      <c r="AH243" s="260">
        <f>SUM(P244:U244)</f>
        <v>0</v>
      </c>
    </row>
    <row r="244" spans="1:34" s="45" customFormat="1" ht="27.4" customHeight="1">
      <c r="A244" s="303"/>
      <c r="B244" s="303"/>
      <c r="C244" s="304"/>
      <c r="D244" s="364"/>
      <c r="E244" s="364"/>
      <c r="F244" s="493"/>
      <c r="G244" s="395"/>
      <c r="H244" s="393"/>
      <c r="I244" s="364"/>
      <c r="J244" s="364"/>
      <c r="K244" s="395"/>
      <c r="L244" s="390"/>
      <c r="M244" s="390"/>
      <c r="N244" s="364"/>
      <c r="O244" s="80" t="s">
        <v>19</v>
      </c>
      <c r="P244" s="79"/>
      <c r="Q244" s="88"/>
      <c r="R244" s="88"/>
      <c r="S244" s="88"/>
      <c r="T244" s="88"/>
      <c r="U244" s="88"/>
      <c r="V244" s="88"/>
      <c r="W244" s="33">
        <v>8500</v>
      </c>
      <c r="X244" s="88"/>
      <c r="Y244" s="88"/>
      <c r="Z244" s="88"/>
      <c r="AA244" s="88"/>
      <c r="AB244" s="307"/>
      <c r="AC244" s="318"/>
      <c r="AD244" s="318"/>
      <c r="AE244" s="318"/>
      <c r="AF244" s="318"/>
      <c r="AG244" s="341"/>
      <c r="AH244" s="273"/>
    </row>
    <row r="245" spans="1:34" s="45" customFormat="1" ht="27.4" customHeight="1">
      <c r="A245" s="303"/>
      <c r="B245" s="303"/>
      <c r="C245" s="304" t="s">
        <v>917</v>
      </c>
      <c r="D245" s="364">
        <v>3</v>
      </c>
      <c r="E245" s="364" t="s">
        <v>185</v>
      </c>
      <c r="F245" s="493" t="s">
        <v>1046</v>
      </c>
      <c r="G245" s="394"/>
      <c r="H245" s="393"/>
      <c r="I245" s="364" t="s">
        <v>186</v>
      </c>
      <c r="J245" s="364" t="s">
        <v>416</v>
      </c>
      <c r="K245" s="394"/>
      <c r="L245" s="390" t="s">
        <v>203</v>
      </c>
      <c r="M245" s="390" t="s">
        <v>367</v>
      </c>
      <c r="N245" s="364" t="s">
        <v>684</v>
      </c>
      <c r="O245" s="80" t="s">
        <v>136</v>
      </c>
      <c r="P245" s="79"/>
      <c r="Q245" s="88"/>
      <c r="R245" s="88"/>
      <c r="S245" s="88"/>
      <c r="T245" s="88"/>
      <c r="U245" s="79">
        <v>1</v>
      </c>
      <c r="V245" s="88"/>
      <c r="W245" s="88"/>
      <c r="X245" s="88"/>
      <c r="Y245" s="88"/>
      <c r="Z245" s="88"/>
      <c r="AA245" s="88"/>
      <c r="AB245" s="307">
        <f t="shared" si="80"/>
        <v>12800</v>
      </c>
      <c r="AC245" s="318"/>
      <c r="AD245" s="318"/>
      <c r="AE245" s="318"/>
      <c r="AF245" s="318"/>
      <c r="AG245" s="340">
        <v>20</v>
      </c>
      <c r="AH245" s="260">
        <f>SUM(P246:U246)</f>
        <v>12800</v>
      </c>
    </row>
    <row r="246" spans="1:34" s="45" customFormat="1" ht="27.4" customHeight="1">
      <c r="A246" s="303"/>
      <c r="B246" s="303"/>
      <c r="C246" s="304"/>
      <c r="D246" s="364"/>
      <c r="E246" s="364"/>
      <c r="F246" s="493"/>
      <c r="G246" s="395"/>
      <c r="H246" s="393"/>
      <c r="I246" s="364"/>
      <c r="J246" s="364"/>
      <c r="K246" s="395"/>
      <c r="L246" s="390"/>
      <c r="M246" s="390"/>
      <c r="N246" s="364"/>
      <c r="O246" s="80" t="s">
        <v>19</v>
      </c>
      <c r="P246" s="79"/>
      <c r="Q246" s="88"/>
      <c r="R246" s="88"/>
      <c r="S246" s="88"/>
      <c r="T246" s="88"/>
      <c r="U246" s="33">
        <v>12800</v>
      </c>
      <c r="V246" s="88"/>
      <c r="W246" s="88"/>
      <c r="X246" s="88"/>
      <c r="Y246" s="88"/>
      <c r="Z246" s="88"/>
      <c r="AA246" s="88"/>
      <c r="AB246" s="307"/>
      <c r="AC246" s="318"/>
      <c r="AD246" s="318"/>
      <c r="AE246" s="318"/>
      <c r="AF246" s="318"/>
      <c r="AG246" s="341"/>
      <c r="AH246" s="273"/>
    </row>
    <row r="247" spans="1:34" s="45" customFormat="1" ht="27.4" customHeight="1">
      <c r="A247" s="303"/>
      <c r="B247" s="303"/>
      <c r="C247" s="304" t="s">
        <v>918</v>
      </c>
      <c r="D247" s="364">
        <v>4</v>
      </c>
      <c r="E247" s="364" t="s">
        <v>185</v>
      </c>
      <c r="F247" s="493" t="s">
        <v>1046</v>
      </c>
      <c r="G247" s="394"/>
      <c r="H247" s="393"/>
      <c r="I247" s="364" t="s">
        <v>186</v>
      </c>
      <c r="J247" s="364" t="s">
        <v>371</v>
      </c>
      <c r="K247" s="394"/>
      <c r="L247" s="390"/>
      <c r="M247" s="390" t="s">
        <v>372</v>
      </c>
      <c r="N247" s="364" t="s">
        <v>684</v>
      </c>
      <c r="O247" s="80" t="s">
        <v>136</v>
      </c>
      <c r="P247" s="79"/>
      <c r="Q247" s="88"/>
      <c r="R247" s="88"/>
      <c r="S247" s="88"/>
      <c r="T247" s="88"/>
      <c r="U247" s="79">
        <v>1</v>
      </c>
      <c r="V247" s="88"/>
      <c r="W247" s="88"/>
      <c r="X247" s="88"/>
      <c r="Y247" s="88"/>
      <c r="Z247" s="88"/>
      <c r="AA247" s="88"/>
      <c r="AB247" s="307">
        <f t="shared" si="80"/>
        <v>4000</v>
      </c>
      <c r="AC247" s="318"/>
      <c r="AD247" s="318"/>
      <c r="AE247" s="318"/>
      <c r="AF247" s="318"/>
      <c r="AG247" s="340">
        <v>10</v>
      </c>
      <c r="AH247" s="260">
        <f>SUM(P248:U248)</f>
        <v>4000</v>
      </c>
    </row>
    <row r="248" spans="1:34" s="45" customFormat="1" ht="27" customHeight="1">
      <c r="A248" s="303"/>
      <c r="B248" s="303"/>
      <c r="C248" s="304"/>
      <c r="D248" s="364"/>
      <c r="E248" s="364"/>
      <c r="F248" s="493"/>
      <c r="G248" s="395"/>
      <c r="H248" s="393"/>
      <c r="I248" s="364"/>
      <c r="J248" s="364"/>
      <c r="K248" s="395"/>
      <c r="L248" s="390"/>
      <c r="M248" s="390"/>
      <c r="N248" s="364"/>
      <c r="O248" s="80" t="s">
        <v>19</v>
      </c>
      <c r="P248" s="79"/>
      <c r="Q248" s="88"/>
      <c r="R248" s="88"/>
      <c r="S248" s="88"/>
      <c r="T248" s="88"/>
      <c r="U248" s="33">
        <v>4000</v>
      </c>
      <c r="V248" s="88"/>
      <c r="W248" s="88"/>
      <c r="X248" s="88"/>
      <c r="Y248" s="88"/>
      <c r="Z248" s="88"/>
      <c r="AA248" s="88"/>
      <c r="AB248" s="307"/>
      <c r="AC248" s="318"/>
      <c r="AD248" s="318"/>
      <c r="AE248" s="318"/>
      <c r="AF248" s="318"/>
      <c r="AG248" s="341"/>
      <c r="AH248" s="273"/>
    </row>
    <row r="249" spans="1:34" s="45" customFormat="1" ht="27" customHeight="1">
      <c r="A249" s="303"/>
      <c r="B249" s="303"/>
      <c r="C249" s="304" t="s">
        <v>919</v>
      </c>
      <c r="D249" s="364">
        <v>5</v>
      </c>
      <c r="E249" s="364" t="s">
        <v>185</v>
      </c>
      <c r="F249" s="493" t="s">
        <v>1046</v>
      </c>
      <c r="G249" s="394"/>
      <c r="H249" s="393"/>
      <c r="I249" s="364" t="s">
        <v>186</v>
      </c>
      <c r="J249" s="364" t="s">
        <v>371</v>
      </c>
      <c r="K249" s="394"/>
      <c r="L249" s="390"/>
      <c r="M249" s="390" t="s">
        <v>372</v>
      </c>
      <c r="N249" s="364" t="s">
        <v>684</v>
      </c>
      <c r="O249" s="80" t="s">
        <v>136</v>
      </c>
      <c r="P249" s="79"/>
      <c r="Q249" s="88"/>
      <c r="R249" s="88"/>
      <c r="S249" s="88"/>
      <c r="T249" s="88"/>
      <c r="U249" s="88"/>
      <c r="V249" s="88"/>
      <c r="W249" s="88"/>
      <c r="X249" s="88"/>
      <c r="Y249" s="79">
        <v>1</v>
      </c>
      <c r="Z249" s="88"/>
      <c r="AA249" s="88"/>
      <c r="AB249" s="307">
        <f>SUM(P250:AA250)</f>
        <v>3000</v>
      </c>
      <c r="AC249" s="318"/>
      <c r="AD249" s="318"/>
      <c r="AE249" s="318"/>
      <c r="AF249" s="318"/>
      <c r="AG249" s="340">
        <v>10</v>
      </c>
      <c r="AH249" s="260">
        <f>SUM(P250:U250)</f>
        <v>0</v>
      </c>
    </row>
    <row r="250" spans="1:34" s="45" customFormat="1" ht="27" customHeight="1">
      <c r="A250" s="303"/>
      <c r="B250" s="303"/>
      <c r="C250" s="304"/>
      <c r="D250" s="364"/>
      <c r="E250" s="364"/>
      <c r="F250" s="493"/>
      <c r="G250" s="395"/>
      <c r="H250" s="393"/>
      <c r="I250" s="364"/>
      <c r="J250" s="364"/>
      <c r="K250" s="395"/>
      <c r="L250" s="390"/>
      <c r="M250" s="390"/>
      <c r="N250" s="364"/>
      <c r="O250" s="80" t="s">
        <v>19</v>
      </c>
      <c r="P250" s="79"/>
      <c r="Q250" s="88"/>
      <c r="R250" s="88"/>
      <c r="S250" s="88"/>
      <c r="T250" s="88"/>
      <c r="U250" s="88"/>
      <c r="V250" s="88"/>
      <c r="W250" s="88"/>
      <c r="X250" s="88"/>
      <c r="Y250" s="33">
        <v>3000</v>
      </c>
      <c r="Z250" s="88"/>
      <c r="AA250" s="88"/>
      <c r="AB250" s="307"/>
      <c r="AC250" s="318"/>
      <c r="AD250" s="318"/>
      <c r="AE250" s="318"/>
      <c r="AF250" s="318"/>
      <c r="AG250" s="341"/>
      <c r="AH250" s="273"/>
    </row>
    <row r="251" spans="1:34" s="111" customFormat="1" ht="24" customHeight="1">
      <c r="A251" s="275">
        <v>26</v>
      </c>
      <c r="B251" s="275" t="s">
        <v>1131</v>
      </c>
      <c r="C251" s="294" t="s">
        <v>888</v>
      </c>
      <c r="D251" s="275">
        <v>13</v>
      </c>
      <c r="E251" s="295" t="s">
        <v>360</v>
      </c>
      <c r="F251" s="403"/>
      <c r="G251" s="314">
        <v>1</v>
      </c>
      <c r="H251" s="295" t="s">
        <v>32</v>
      </c>
      <c r="I251" s="275" t="s">
        <v>505</v>
      </c>
      <c r="J251" s="275" t="s">
        <v>506</v>
      </c>
      <c r="K251" s="314" t="s">
        <v>33</v>
      </c>
      <c r="L251" s="275"/>
      <c r="M251" s="275"/>
      <c r="N251" s="275" t="s">
        <v>689</v>
      </c>
      <c r="O251" s="99" t="s">
        <v>41</v>
      </c>
      <c r="P251" s="108"/>
      <c r="Q251" s="99"/>
      <c r="R251" s="99">
        <v>80</v>
      </c>
      <c r="S251" s="99"/>
      <c r="T251" s="99"/>
      <c r="U251" s="99"/>
      <c r="V251" s="99"/>
      <c r="W251" s="99"/>
      <c r="X251" s="99"/>
      <c r="Y251" s="99"/>
      <c r="Z251" s="99"/>
      <c r="AA251" s="99"/>
      <c r="AB251" s="261">
        <f t="shared" ref="AB251" si="81">SUM(P252:AA252)</f>
        <v>4920</v>
      </c>
      <c r="AC251" s="262" t="s">
        <v>998</v>
      </c>
      <c r="AD251" s="262" t="s">
        <v>975</v>
      </c>
      <c r="AE251" s="275"/>
      <c r="AF251" s="275"/>
      <c r="AG251" s="326">
        <f>SUM(AG253:AG256)</f>
        <v>100</v>
      </c>
      <c r="AH251" s="261">
        <f>SUM(AH253:AH256)</f>
        <v>4920</v>
      </c>
    </row>
    <row r="252" spans="1:34" s="111" customFormat="1" ht="24" customHeight="1">
      <c r="A252" s="275"/>
      <c r="B252" s="275"/>
      <c r="C252" s="294"/>
      <c r="D252" s="275"/>
      <c r="E252" s="295"/>
      <c r="F252" s="403"/>
      <c r="G252" s="315"/>
      <c r="H252" s="295"/>
      <c r="I252" s="275"/>
      <c r="J252" s="275"/>
      <c r="K252" s="315"/>
      <c r="L252" s="275"/>
      <c r="M252" s="275"/>
      <c r="N252" s="275"/>
      <c r="O252" s="99" t="s">
        <v>19</v>
      </c>
      <c r="P252" s="68">
        <f>SUM(P254,P256)</f>
        <v>0</v>
      </c>
      <c r="Q252" s="68">
        <f t="shared" ref="Q252:AA252" si="82">SUM(Q254,Q256)</f>
        <v>0</v>
      </c>
      <c r="R252" s="68">
        <f t="shared" si="82"/>
        <v>0</v>
      </c>
      <c r="S252" s="68">
        <f t="shared" si="82"/>
        <v>0</v>
      </c>
      <c r="T252" s="68">
        <f t="shared" si="82"/>
        <v>4920</v>
      </c>
      <c r="U252" s="68">
        <f t="shared" si="82"/>
        <v>0</v>
      </c>
      <c r="V252" s="68">
        <f t="shared" si="82"/>
        <v>0</v>
      </c>
      <c r="W252" s="68">
        <f t="shared" si="82"/>
        <v>0</v>
      </c>
      <c r="X252" s="68">
        <f t="shared" si="82"/>
        <v>0</v>
      </c>
      <c r="Y252" s="68">
        <f t="shared" si="82"/>
        <v>0</v>
      </c>
      <c r="Z252" s="68">
        <f t="shared" si="82"/>
        <v>0</v>
      </c>
      <c r="AA252" s="68">
        <f t="shared" si="82"/>
        <v>0</v>
      </c>
      <c r="AB252" s="262"/>
      <c r="AC252" s="262"/>
      <c r="AD252" s="262"/>
      <c r="AE252" s="275"/>
      <c r="AF252" s="275"/>
      <c r="AG252" s="327"/>
      <c r="AH252" s="262"/>
    </row>
    <row r="253" spans="1:34" s="45" customFormat="1" ht="37.5">
      <c r="A253" s="296"/>
      <c r="B253" s="296"/>
      <c r="C253" s="304" t="s">
        <v>801</v>
      </c>
      <c r="D253" s="296">
        <v>1</v>
      </c>
      <c r="E253" s="302" t="s">
        <v>360</v>
      </c>
      <c r="F253" s="369" t="s">
        <v>1046</v>
      </c>
      <c r="G253" s="316"/>
      <c r="H253" s="302"/>
      <c r="I253" s="296" t="s">
        <v>505</v>
      </c>
      <c r="J253" s="296" t="s">
        <v>506</v>
      </c>
      <c r="K253" s="316"/>
      <c r="L253" s="296"/>
      <c r="M253" s="296" t="s">
        <v>504</v>
      </c>
      <c r="N253" s="296" t="s">
        <v>689</v>
      </c>
      <c r="O253" s="75" t="s">
        <v>41</v>
      </c>
      <c r="P253" s="79"/>
      <c r="Q253" s="75"/>
      <c r="R253" s="75">
        <v>80</v>
      </c>
      <c r="S253" s="75"/>
      <c r="T253" s="75"/>
      <c r="U253" s="75"/>
      <c r="V253" s="75"/>
      <c r="W253" s="75"/>
      <c r="X253" s="75"/>
      <c r="Y253" s="75"/>
      <c r="Z253" s="75"/>
      <c r="AA253" s="75"/>
      <c r="AB253" s="260">
        <f>SUM(P254:AA254)</f>
        <v>0</v>
      </c>
      <c r="AC253" s="296"/>
      <c r="AD253" s="273"/>
      <c r="AE253" s="356">
        <v>24070</v>
      </c>
      <c r="AF253" s="296" t="s">
        <v>993</v>
      </c>
      <c r="AG253" s="324">
        <v>50</v>
      </c>
      <c r="AH253" s="260">
        <f>SUM(P254:U254)</f>
        <v>0</v>
      </c>
    </row>
    <row r="254" spans="1:34" s="45" customFormat="1" ht="48" customHeight="1">
      <c r="A254" s="296"/>
      <c r="B254" s="296"/>
      <c r="C254" s="304"/>
      <c r="D254" s="296"/>
      <c r="E254" s="302"/>
      <c r="F254" s="369"/>
      <c r="G254" s="317"/>
      <c r="H254" s="302"/>
      <c r="I254" s="296"/>
      <c r="J254" s="296"/>
      <c r="K254" s="317"/>
      <c r="L254" s="296"/>
      <c r="M254" s="296"/>
      <c r="N254" s="296"/>
      <c r="O254" s="75" t="s">
        <v>19</v>
      </c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273"/>
      <c r="AC254" s="296"/>
      <c r="AD254" s="273"/>
      <c r="AE254" s="296"/>
      <c r="AF254" s="296"/>
      <c r="AG254" s="325"/>
      <c r="AH254" s="273"/>
    </row>
    <row r="255" spans="1:34" s="45" customFormat="1" ht="37.5">
      <c r="A255" s="296"/>
      <c r="B255" s="296"/>
      <c r="C255" s="304" t="s">
        <v>507</v>
      </c>
      <c r="D255" s="296">
        <v>2</v>
      </c>
      <c r="E255" s="302" t="s">
        <v>360</v>
      </c>
      <c r="F255" s="369" t="s">
        <v>1046</v>
      </c>
      <c r="G255" s="296"/>
      <c r="H255" s="302"/>
      <c r="I255" s="296" t="s">
        <v>505</v>
      </c>
      <c r="J255" s="296" t="s">
        <v>506</v>
      </c>
      <c r="K255" s="316"/>
      <c r="L255" s="296"/>
      <c r="M255" s="296" t="s">
        <v>504</v>
      </c>
      <c r="N255" s="296" t="s">
        <v>634</v>
      </c>
      <c r="O255" s="75" t="s">
        <v>41</v>
      </c>
      <c r="P255" s="79"/>
      <c r="Q255" s="75"/>
      <c r="R255" s="75"/>
      <c r="S255" s="75"/>
      <c r="T255" s="75">
        <v>4</v>
      </c>
      <c r="U255" s="75"/>
      <c r="V255" s="75"/>
      <c r="W255" s="75"/>
      <c r="X255" s="75"/>
      <c r="Y255" s="75"/>
      <c r="Z255" s="75"/>
      <c r="AA255" s="75"/>
      <c r="AB255" s="260">
        <f>SUM(P256:AA256)</f>
        <v>4920</v>
      </c>
      <c r="AC255" s="296"/>
      <c r="AD255" s="273"/>
      <c r="AE255" s="296"/>
      <c r="AF255" s="296"/>
      <c r="AG255" s="324">
        <v>50</v>
      </c>
      <c r="AH255" s="260">
        <f>SUM(P256:U256)</f>
        <v>4920</v>
      </c>
    </row>
    <row r="256" spans="1:34" s="45" customFormat="1" ht="42.6" customHeight="1">
      <c r="A256" s="296"/>
      <c r="B256" s="296"/>
      <c r="C256" s="304"/>
      <c r="D256" s="296"/>
      <c r="E256" s="302"/>
      <c r="F256" s="369"/>
      <c r="G256" s="296"/>
      <c r="H256" s="302"/>
      <c r="I256" s="296"/>
      <c r="J256" s="296"/>
      <c r="K256" s="317"/>
      <c r="L256" s="296"/>
      <c r="M256" s="296"/>
      <c r="N256" s="296"/>
      <c r="O256" s="75" t="s">
        <v>19</v>
      </c>
      <c r="P256" s="79"/>
      <c r="Q256" s="75"/>
      <c r="R256" s="75"/>
      <c r="S256" s="75"/>
      <c r="T256" s="131">
        <v>4920</v>
      </c>
      <c r="U256" s="75"/>
      <c r="V256" s="75"/>
      <c r="W256" s="75"/>
      <c r="X256" s="75"/>
      <c r="Y256" s="75"/>
      <c r="Z256" s="75"/>
      <c r="AA256" s="75"/>
      <c r="AB256" s="273"/>
      <c r="AC256" s="296"/>
      <c r="AD256" s="273"/>
      <c r="AE256" s="296"/>
      <c r="AF256" s="296"/>
      <c r="AG256" s="325"/>
      <c r="AH256" s="273"/>
    </row>
    <row r="257" spans="1:34" s="217" customFormat="1" ht="24" customHeight="1">
      <c r="A257" s="297">
        <v>27</v>
      </c>
      <c r="B257" s="297" t="s">
        <v>1132</v>
      </c>
      <c r="C257" s="298" t="s">
        <v>1001</v>
      </c>
      <c r="D257" s="297"/>
      <c r="E257" s="301"/>
      <c r="F257" s="301" t="s">
        <v>1046</v>
      </c>
      <c r="G257" s="299"/>
      <c r="H257" s="301"/>
      <c r="I257" s="297"/>
      <c r="J257" s="297"/>
      <c r="K257" s="299"/>
      <c r="L257" s="297"/>
      <c r="M257" s="297"/>
      <c r="N257" s="299" t="s">
        <v>45</v>
      </c>
      <c r="O257" s="214" t="s">
        <v>41</v>
      </c>
      <c r="P257" s="215"/>
      <c r="Q257" s="214"/>
      <c r="R257" s="214"/>
      <c r="S257" s="214"/>
      <c r="T257" s="214"/>
      <c r="U257" s="214"/>
      <c r="V257" s="214"/>
      <c r="W257" s="214"/>
      <c r="X257" s="214"/>
      <c r="Y257" s="214"/>
      <c r="Z257" s="214"/>
      <c r="AA257" s="214"/>
      <c r="AB257" s="268">
        <f>SUM(P258:AA258)</f>
        <v>886600</v>
      </c>
      <c r="AC257" s="277" t="s">
        <v>998</v>
      </c>
      <c r="AD257" s="277" t="s">
        <v>975</v>
      </c>
      <c r="AE257" s="297"/>
      <c r="AF257" s="297"/>
      <c r="AG257" s="330"/>
      <c r="AH257" s="268">
        <f>SUM(AH259)</f>
        <v>886600</v>
      </c>
    </row>
    <row r="258" spans="1:34" s="217" customFormat="1" ht="24" customHeight="1">
      <c r="A258" s="297"/>
      <c r="B258" s="297"/>
      <c r="C258" s="298"/>
      <c r="D258" s="297"/>
      <c r="E258" s="301"/>
      <c r="F258" s="301"/>
      <c r="G258" s="300"/>
      <c r="H258" s="301"/>
      <c r="I258" s="297"/>
      <c r="J258" s="297"/>
      <c r="K258" s="300"/>
      <c r="L258" s="297"/>
      <c r="M258" s="297"/>
      <c r="N258" s="300"/>
      <c r="O258" s="214" t="s">
        <v>19</v>
      </c>
      <c r="P258" s="218"/>
      <c r="Q258" s="218"/>
      <c r="R258" s="218">
        <f>R260</f>
        <v>886600</v>
      </c>
      <c r="S258" s="218"/>
      <c r="T258" s="218"/>
      <c r="U258" s="218"/>
      <c r="V258" s="218"/>
      <c r="W258" s="218"/>
      <c r="X258" s="218"/>
      <c r="Y258" s="218"/>
      <c r="Z258" s="218"/>
      <c r="AA258" s="218"/>
      <c r="AB258" s="277"/>
      <c r="AC258" s="277"/>
      <c r="AD258" s="277"/>
      <c r="AE258" s="297"/>
      <c r="AF258" s="297"/>
      <c r="AG258" s="331"/>
      <c r="AH258" s="277"/>
    </row>
    <row r="259" spans="1:34" s="45" customFormat="1" ht="37.5">
      <c r="A259" s="296"/>
      <c r="B259" s="296"/>
      <c r="C259" s="304" t="s">
        <v>1010</v>
      </c>
      <c r="D259" s="296"/>
      <c r="E259" s="302"/>
      <c r="F259" s="302" t="s">
        <v>1046</v>
      </c>
      <c r="G259" s="316"/>
      <c r="H259" s="302"/>
      <c r="I259" s="296"/>
      <c r="J259" s="296"/>
      <c r="K259" s="316"/>
      <c r="L259" s="296"/>
      <c r="M259" s="296"/>
      <c r="N259" s="316" t="s">
        <v>45</v>
      </c>
      <c r="O259" s="75" t="s">
        <v>41</v>
      </c>
      <c r="P259" s="79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260">
        <f>SUM(P260:AA260)</f>
        <v>886600</v>
      </c>
      <c r="AC259" s="296"/>
      <c r="AD259" s="273"/>
      <c r="AE259" s="356"/>
      <c r="AF259" s="296"/>
      <c r="AG259" s="324"/>
      <c r="AH259" s="260">
        <f>SUM(P260:U260)</f>
        <v>886600</v>
      </c>
    </row>
    <row r="260" spans="1:34" s="45" customFormat="1" ht="48" customHeight="1">
      <c r="A260" s="296"/>
      <c r="B260" s="296"/>
      <c r="C260" s="304"/>
      <c r="D260" s="296"/>
      <c r="E260" s="302"/>
      <c r="F260" s="302"/>
      <c r="G260" s="317"/>
      <c r="H260" s="302"/>
      <c r="I260" s="296"/>
      <c r="J260" s="296"/>
      <c r="K260" s="317"/>
      <c r="L260" s="296"/>
      <c r="M260" s="296"/>
      <c r="N260" s="317"/>
      <c r="O260" s="75" t="s">
        <v>19</v>
      </c>
      <c r="P260" s="75"/>
      <c r="Q260" s="75"/>
      <c r="R260" s="132">
        <v>886600</v>
      </c>
      <c r="S260" s="75"/>
      <c r="T260" s="75"/>
      <c r="U260" s="75"/>
      <c r="V260" s="75"/>
      <c r="W260" s="75"/>
      <c r="X260" s="75"/>
      <c r="Y260" s="75"/>
      <c r="Z260" s="75"/>
      <c r="AA260" s="75"/>
      <c r="AB260" s="273"/>
      <c r="AC260" s="296"/>
      <c r="AD260" s="273"/>
      <c r="AE260" s="296"/>
      <c r="AF260" s="296"/>
      <c r="AG260" s="325"/>
      <c r="AH260" s="273"/>
    </row>
    <row r="261" spans="1:34">
      <c r="A261" s="13"/>
      <c r="B261" s="13"/>
      <c r="C261" s="13" t="s">
        <v>39</v>
      </c>
      <c r="D261" s="8"/>
      <c r="E261" s="8"/>
      <c r="F261" s="8"/>
      <c r="G261" s="73"/>
      <c r="H261" s="73"/>
      <c r="I261" s="73"/>
      <c r="J261" s="73"/>
      <c r="K261" s="73"/>
      <c r="L261" s="13"/>
      <c r="M261" s="9"/>
      <c r="N261" s="9"/>
      <c r="O261" s="8"/>
      <c r="P261" s="56">
        <f>P263</f>
        <v>1250</v>
      </c>
      <c r="Q261" s="56">
        <f t="shared" ref="Q261:AA261" si="83">Q263</f>
        <v>7500</v>
      </c>
      <c r="R261" s="56">
        <f t="shared" si="83"/>
        <v>49150</v>
      </c>
      <c r="S261" s="56">
        <f t="shared" si="83"/>
        <v>1250</v>
      </c>
      <c r="T261" s="56">
        <f t="shared" si="83"/>
        <v>5750</v>
      </c>
      <c r="U261" s="56">
        <f t="shared" si="83"/>
        <v>12500</v>
      </c>
      <c r="V261" s="56">
        <f t="shared" si="83"/>
        <v>11250</v>
      </c>
      <c r="W261" s="56">
        <f t="shared" si="83"/>
        <v>21250</v>
      </c>
      <c r="X261" s="56">
        <f t="shared" si="83"/>
        <v>26000</v>
      </c>
      <c r="Y261" s="56">
        <f t="shared" si="83"/>
        <v>23000</v>
      </c>
      <c r="Z261" s="56">
        <f t="shared" si="83"/>
        <v>1250</v>
      </c>
      <c r="AA261" s="56">
        <f t="shared" si="83"/>
        <v>1250</v>
      </c>
      <c r="AB261" s="71">
        <f>SUM(P261:AA261)</f>
        <v>161400</v>
      </c>
      <c r="AC261" s="9"/>
      <c r="AD261" s="9"/>
      <c r="AE261" s="9"/>
      <c r="AF261" s="9"/>
      <c r="AG261" s="9"/>
      <c r="AH261" s="71">
        <f>SUM(AH262)</f>
        <v>77400</v>
      </c>
    </row>
    <row r="262" spans="1:34">
      <c r="A262" s="392"/>
      <c r="B262" s="392" t="s">
        <v>1133</v>
      </c>
      <c r="C262" s="305" t="s">
        <v>289</v>
      </c>
      <c r="D262" s="392"/>
      <c r="E262" s="392"/>
      <c r="F262" s="392"/>
      <c r="G262" s="284"/>
      <c r="H262" s="303"/>
      <c r="I262" s="303"/>
      <c r="J262" s="303"/>
      <c r="K262" s="284"/>
      <c r="L262" s="305"/>
      <c r="M262" s="305"/>
      <c r="N262" s="306" t="s">
        <v>695</v>
      </c>
      <c r="O262" s="83" t="s">
        <v>561</v>
      </c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307">
        <f>SUM(P263:AA263)</f>
        <v>161400</v>
      </c>
      <c r="AC262" s="289" t="s">
        <v>997</v>
      </c>
      <c r="AD262" s="289" t="s">
        <v>983</v>
      </c>
      <c r="AE262" s="289"/>
      <c r="AF262" s="289"/>
      <c r="AG262" s="286"/>
      <c r="AH262" s="260">
        <f>SUM(AH264,AH278)</f>
        <v>77400</v>
      </c>
    </row>
    <row r="263" spans="1:34" ht="62.45" customHeight="1">
      <c r="A263" s="392"/>
      <c r="B263" s="392"/>
      <c r="C263" s="305"/>
      <c r="D263" s="392"/>
      <c r="E263" s="392"/>
      <c r="F263" s="392"/>
      <c r="G263" s="285"/>
      <c r="H263" s="303"/>
      <c r="I263" s="303"/>
      <c r="J263" s="303"/>
      <c r="K263" s="285"/>
      <c r="L263" s="305"/>
      <c r="M263" s="305"/>
      <c r="N263" s="306"/>
      <c r="O263" s="83" t="s">
        <v>19</v>
      </c>
      <c r="P263" s="34">
        <f>SUM(P265,P279)</f>
        <v>1250</v>
      </c>
      <c r="Q263" s="34">
        <f t="shared" ref="Q263:AA263" si="84">SUM(Q265,Q279)</f>
        <v>7500</v>
      </c>
      <c r="R263" s="34">
        <f>SUM(R265,R279)</f>
        <v>49150</v>
      </c>
      <c r="S263" s="34">
        <f t="shared" si="84"/>
        <v>1250</v>
      </c>
      <c r="T263" s="34">
        <f t="shared" si="84"/>
        <v>5750</v>
      </c>
      <c r="U263" s="34">
        <f t="shared" si="84"/>
        <v>12500</v>
      </c>
      <c r="V263" s="34">
        <f t="shared" si="84"/>
        <v>11250</v>
      </c>
      <c r="W263" s="34">
        <f t="shared" si="84"/>
        <v>21250</v>
      </c>
      <c r="X263" s="34">
        <f t="shared" si="84"/>
        <v>26000</v>
      </c>
      <c r="Y263" s="34">
        <f t="shared" si="84"/>
        <v>23000</v>
      </c>
      <c r="Z263" s="34">
        <f t="shared" si="84"/>
        <v>1250</v>
      </c>
      <c r="AA263" s="34">
        <f t="shared" si="84"/>
        <v>1250</v>
      </c>
      <c r="AB263" s="307"/>
      <c r="AC263" s="289"/>
      <c r="AD263" s="289"/>
      <c r="AE263" s="289"/>
      <c r="AF263" s="289"/>
      <c r="AG263" s="321"/>
      <c r="AH263" s="273"/>
    </row>
    <row r="264" spans="1:34" s="109" customFormat="1" ht="18" customHeight="1">
      <c r="A264" s="275">
        <v>28</v>
      </c>
      <c r="B264" s="275" t="s">
        <v>1134</v>
      </c>
      <c r="C264" s="294" t="s">
        <v>848</v>
      </c>
      <c r="D264" s="275">
        <v>1</v>
      </c>
      <c r="E264" s="275" t="s">
        <v>827</v>
      </c>
      <c r="F264" s="403" t="s">
        <v>1047</v>
      </c>
      <c r="G264" s="314">
        <v>1</v>
      </c>
      <c r="H264" s="275" t="s">
        <v>557</v>
      </c>
      <c r="I264" s="275" t="s">
        <v>558</v>
      </c>
      <c r="J264" s="275" t="s">
        <v>559</v>
      </c>
      <c r="K264" s="314" t="s">
        <v>38</v>
      </c>
      <c r="L264" s="294"/>
      <c r="M264" s="294"/>
      <c r="N264" s="294" t="s">
        <v>695</v>
      </c>
      <c r="O264" s="99" t="s">
        <v>561</v>
      </c>
      <c r="P264" s="68"/>
      <c r="Q264" s="68"/>
      <c r="R264" s="68"/>
      <c r="S264" s="68">
        <v>15000</v>
      </c>
      <c r="T264" s="68">
        <v>5000</v>
      </c>
      <c r="U264" s="68"/>
      <c r="V264" s="68"/>
      <c r="W264" s="68"/>
      <c r="X264" s="68">
        <v>5000</v>
      </c>
      <c r="Y264" s="68">
        <v>5000</v>
      </c>
      <c r="Z264" s="68"/>
      <c r="AA264" s="68"/>
      <c r="AB264" s="265">
        <f>SUM(P265:AA265)</f>
        <v>142400</v>
      </c>
      <c r="AC264" s="262" t="s">
        <v>998</v>
      </c>
      <c r="AD264" s="262" t="s">
        <v>983</v>
      </c>
      <c r="AE264" s="262"/>
      <c r="AF264" s="262"/>
      <c r="AG264" s="326">
        <f>SUM(AG266:AG277)</f>
        <v>100</v>
      </c>
      <c r="AH264" s="265">
        <f>SUM(AH266:AH277)</f>
        <v>58400</v>
      </c>
    </row>
    <row r="265" spans="1:34" s="109" customFormat="1" ht="40.15" customHeight="1">
      <c r="A265" s="275"/>
      <c r="B265" s="275"/>
      <c r="C265" s="294"/>
      <c r="D265" s="275"/>
      <c r="E265" s="275"/>
      <c r="F265" s="403"/>
      <c r="G265" s="315"/>
      <c r="H265" s="275"/>
      <c r="I265" s="275"/>
      <c r="J265" s="275"/>
      <c r="K265" s="315"/>
      <c r="L265" s="294"/>
      <c r="M265" s="294"/>
      <c r="N265" s="294"/>
      <c r="O265" s="99" t="s">
        <v>19</v>
      </c>
      <c r="P265" s="68">
        <f>SUM(P267,P269,P271,P273,P275,P277)</f>
        <v>1250</v>
      </c>
      <c r="Q265" s="68">
        <f t="shared" ref="Q265:AA265" si="85">SUM(Q267,Q269,Q271,Q273,Q275,Q277)</f>
        <v>7500</v>
      </c>
      <c r="R265" s="68">
        <f>SUM(R267,R269,R271,R273,R275,R277)</f>
        <v>30150</v>
      </c>
      <c r="S265" s="68">
        <f t="shared" si="85"/>
        <v>1250</v>
      </c>
      <c r="T265" s="68">
        <f t="shared" si="85"/>
        <v>5750</v>
      </c>
      <c r="U265" s="68">
        <f t="shared" si="85"/>
        <v>12500</v>
      </c>
      <c r="V265" s="68">
        <f t="shared" si="85"/>
        <v>11250</v>
      </c>
      <c r="W265" s="68">
        <f t="shared" si="85"/>
        <v>21250</v>
      </c>
      <c r="X265" s="68">
        <f t="shared" si="85"/>
        <v>26000</v>
      </c>
      <c r="Y265" s="68">
        <f t="shared" si="85"/>
        <v>23000</v>
      </c>
      <c r="Z265" s="68">
        <f t="shared" si="85"/>
        <v>1250</v>
      </c>
      <c r="AA265" s="68">
        <f t="shared" si="85"/>
        <v>1250</v>
      </c>
      <c r="AB265" s="265"/>
      <c r="AC265" s="262"/>
      <c r="AD265" s="262"/>
      <c r="AE265" s="262"/>
      <c r="AF265" s="262"/>
      <c r="AG265" s="327"/>
      <c r="AH265" s="265"/>
    </row>
    <row r="266" spans="1:34" s="45" customFormat="1">
      <c r="A266" s="296"/>
      <c r="B266" s="296"/>
      <c r="C266" s="304" t="s">
        <v>562</v>
      </c>
      <c r="D266" s="296"/>
      <c r="E266" s="296" t="s">
        <v>564</v>
      </c>
      <c r="F266" s="423">
        <v>307</v>
      </c>
      <c r="G266" s="316"/>
      <c r="H266" s="296"/>
      <c r="I266" s="296" t="s">
        <v>558</v>
      </c>
      <c r="J266" s="296" t="s">
        <v>563</v>
      </c>
      <c r="K266" s="316"/>
      <c r="L266" s="304" t="s">
        <v>34</v>
      </c>
      <c r="M266" s="304" t="s">
        <v>560</v>
      </c>
      <c r="N266" s="304" t="s">
        <v>695</v>
      </c>
      <c r="O266" s="75" t="s">
        <v>561</v>
      </c>
      <c r="P266" s="78"/>
      <c r="Q266" s="130"/>
      <c r="R266" s="130">
        <v>15000</v>
      </c>
      <c r="S266" s="130"/>
      <c r="T266" s="130">
        <v>5000</v>
      </c>
      <c r="U266" s="130"/>
      <c r="V266" s="130"/>
      <c r="W266" s="130"/>
      <c r="X266" s="130">
        <v>5000</v>
      </c>
      <c r="Y266" s="130">
        <v>5000</v>
      </c>
      <c r="Z266" s="130"/>
      <c r="AA266" s="130"/>
      <c r="AB266" s="307">
        <f>SUM(P267:AA267)</f>
        <v>20000</v>
      </c>
      <c r="AC266" s="273"/>
      <c r="AD266" s="273"/>
      <c r="AE266" s="273"/>
      <c r="AF266" s="273"/>
      <c r="AG266" s="324">
        <v>20</v>
      </c>
      <c r="AH266" s="260">
        <f>SUM(P267:U267)</f>
        <v>13500</v>
      </c>
    </row>
    <row r="267" spans="1:34" s="45" customFormat="1" ht="43.15" customHeight="1">
      <c r="A267" s="296"/>
      <c r="B267" s="296"/>
      <c r="C267" s="304"/>
      <c r="D267" s="296"/>
      <c r="E267" s="296"/>
      <c r="F267" s="423"/>
      <c r="G267" s="317"/>
      <c r="H267" s="296"/>
      <c r="I267" s="296"/>
      <c r="J267" s="296"/>
      <c r="K267" s="317"/>
      <c r="L267" s="304"/>
      <c r="M267" s="304"/>
      <c r="N267" s="304"/>
      <c r="O267" s="75" t="s">
        <v>19</v>
      </c>
      <c r="P267" s="78"/>
      <c r="Q267" s="130"/>
      <c r="R267" s="130">
        <v>9000</v>
      </c>
      <c r="S267" s="130"/>
      <c r="T267" s="46">
        <v>4500</v>
      </c>
      <c r="U267" s="46"/>
      <c r="V267" s="130"/>
      <c r="W267" s="130"/>
      <c r="X267" s="130">
        <v>1000</v>
      </c>
      <c r="Y267" s="130">
        <v>5500</v>
      </c>
      <c r="Z267" s="130"/>
      <c r="AA267" s="130"/>
      <c r="AB267" s="307"/>
      <c r="AC267" s="273"/>
      <c r="AD267" s="273"/>
      <c r="AE267" s="273"/>
      <c r="AF267" s="273"/>
      <c r="AG267" s="325"/>
      <c r="AH267" s="273"/>
    </row>
    <row r="268" spans="1:34" s="45" customFormat="1">
      <c r="A268" s="296"/>
      <c r="B268" s="296"/>
      <c r="C268" s="304" t="s">
        <v>922</v>
      </c>
      <c r="D268" s="296"/>
      <c r="E268" s="296" t="s">
        <v>564</v>
      </c>
      <c r="F268" s="423">
        <v>307</v>
      </c>
      <c r="G268" s="316"/>
      <c r="H268" s="296"/>
      <c r="I268" s="296" t="s">
        <v>558</v>
      </c>
      <c r="J268" s="296" t="s">
        <v>565</v>
      </c>
      <c r="K268" s="316"/>
      <c r="L268" s="304" t="s">
        <v>34</v>
      </c>
      <c r="M268" s="304" t="s">
        <v>566</v>
      </c>
      <c r="N268" s="296" t="s">
        <v>567</v>
      </c>
      <c r="O268" s="75" t="s">
        <v>697</v>
      </c>
      <c r="P268" s="75">
        <v>1</v>
      </c>
      <c r="Q268" s="75">
        <v>1</v>
      </c>
      <c r="R268" s="75">
        <v>1</v>
      </c>
      <c r="S268" s="75">
        <v>1</v>
      </c>
      <c r="T268" s="75">
        <v>1</v>
      </c>
      <c r="U268" s="75">
        <v>1</v>
      </c>
      <c r="V268" s="75">
        <v>1</v>
      </c>
      <c r="W268" s="75">
        <v>1</v>
      </c>
      <c r="X268" s="75">
        <v>1</v>
      </c>
      <c r="Y268" s="75">
        <v>1</v>
      </c>
      <c r="Z268" s="75">
        <v>1</v>
      </c>
      <c r="AA268" s="75">
        <v>1</v>
      </c>
      <c r="AB268" s="307">
        <f>SUM(P269:AA269)</f>
        <v>14950</v>
      </c>
      <c r="AC268" s="273"/>
      <c r="AD268" s="273"/>
      <c r="AE268" s="273"/>
      <c r="AF268" s="273"/>
      <c r="AG268" s="324">
        <v>15</v>
      </c>
      <c r="AH268" s="260">
        <f>SUM(P269:U269)</f>
        <v>7500</v>
      </c>
    </row>
    <row r="269" spans="1:34" s="45" customFormat="1" ht="28.15" customHeight="1">
      <c r="A269" s="296"/>
      <c r="B269" s="296"/>
      <c r="C269" s="304"/>
      <c r="D269" s="296"/>
      <c r="E269" s="296"/>
      <c r="F269" s="423"/>
      <c r="G269" s="317"/>
      <c r="H269" s="296"/>
      <c r="I269" s="296"/>
      <c r="J269" s="296"/>
      <c r="K269" s="317"/>
      <c r="L269" s="304"/>
      <c r="M269" s="304"/>
      <c r="N269" s="296"/>
      <c r="O269" s="75" t="s">
        <v>19</v>
      </c>
      <c r="P269" s="46">
        <v>1250</v>
      </c>
      <c r="Q269" s="46">
        <v>1250</v>
      </c>
      <c r="R269" s="46">
        <v>1250</v>
      </c>
      <c r="S269" s="46">
        <v>1250</v>
      </c>
      <c r="T269" s="46">
        <v>1250</v>
      </c>
      <c r="U269" s="46">
        <v>1250</v>
      </c>
      <c r="V269" s="46">
        <v>1250</v>
      </c>
      <c r="W269" s="46">
        <v>1250</v>
      </c>
      <c r="X269" s="46">
        <v>1200</v>
      </c>
      <c r="Y269" s="46">
        <v>1250</v>
      </c>
      <c r="Z269" s="46">
        <v>1250</v>
      </c>
      <c r="AA269" s="46">
        <v>1250</v>
      </c>
      <c r="AB269" s="307"/>
      <c r="AC269" s="273"/>
      <c r="AD269" s="273"/>
      <c r="AE269" s="273"/>
      <c r="AF269" s="273"/>
      <c r="AG269" s="325"/>
      <c r="AH269" s="273"/>
    </row>
    <row r="270" spans="1:34" s="45" customFormat="1">
      <c r="A270" s="316"/>
      <c r="B270" s="316"/>
      <c r="C270" s="365" t="s">
        <v>568</v>
      </c>
      <c r="D270" s="296"/>
      <c r="E270" s="316" t="s">
        <v>185</v>
      </c>
      <c r="F270" s="324">
        <v>301</v>
      </c>
      <c r="G270" s="316"/>
      <c r="H270" s="316"/>
      <c r="I270" s="316" t="s">
        <v>558</v>
      </c>
      <c r="J270" s="316" t="s">
        <v>565</v>
      </c>
      <c r="K270" s="296"/>
      <c r="L270" s="316" t="s">
        <v>570</v>
      </c>
      <c r="M270" s="316" t="s">
        <v>571</v>
      </c>
      <c r="N270" s="316" t="s">
        <v>569</v>
      </c>
      <c r="O270" s="75" t="s">
        <v>696</v>
      </c>
      <c r="P270" s="79"/>
      <c r="Q270" s="88"/>
      <c r="R270" s="88">
        <v>1</v>
      </c>
      <c r="S270" s="88"/>
      <c r="T270" s="88">
        <v>1</v>
      </c>
      <c r="U270" s="88"/>
      <c r="V270" s="88"/>
      <c r="W270" s="88">
        <v>1</v>
      </c>
      <c r="X270" s="88"/>
      <c r="Y270" s="88"/>
      <c r="Z270" s="88"/>
      <c r="AA270" s="88"/>
      <c r="AB270" s="389">
        <f>SUM(P271:AA271)</f>
        <v>18750</v>
      </c>
      <c r="AC270" s="296"/>
      <c r="AD270" s="273"/>
      <c r="AE270" s="296" t="s">
        <v>936</v>
      </c>
      <c r="AF270" s="296" t="s">
        <v>968</v>
      </c>
      <c r="AG270" s="195"/>
      <c r="AH270" s="260">
        <f>SUM(P271:U271)</f>
        <v>12500</v>
      </c>
    </row>
    <row r="271" spans="1:34" s="45" customFormat="1" ht="21" customHeight="1">
      <c r="A271" s="317"/>
      <c r="B271" s="317"/>
      <c r="C271" s="366"/>
      <c r="D271" s="296"/>
      <c r="E271" s="317"/>
      <c r="F271" s="325"/>
      <c r="G271" s="317"/>
      <c r="H271" s="317"/>
      <c r="I271" s="317"/>
      <c r="J271" s="317"/>
      <c r="K271" s="296"/>
      <c r="L271" s="317"/>
      <c r="M271" s="317"/>
      <c r="N271" s="317"/>
      <c r="O271" s="75" t="s">
        <v>19</v>
      </c>
      <c r="P271" s="95"/>
      <c r="Q271" s="53">
        <v>6250</v>
      </c>
      <c r="R271" s="53"/>
      <c r="S271" s="53"/>
      <c r="T271" s="53"/>
      <c r="U271" s="53">
        <v>6250</v>
      </c>
      <c r="V271" s="53"/>
      <c r="W271" s="53"/>
      <c r="X271" s="53"/>
      <c r="Y271" s="53">
        <v>6250</v>
      </c>
      <c r="Z271" s="53"/>
      <c r="AA271" s="53"/>
      <c r="AB271" s="389"/>
      <c r="AC271" s="296"/>
      <c r="AD271" s="273"/>
      <c r="AE271" s="296"/>
      <c r="AF271" s="296"/>
      <c r="AG271" s="196">
        <v>15</v>
      </c>
      <c r="AH271" s="273"/>
    </row>
    <row r="272" spans="1:34" s="45" customFormat="1">
      <c r="A272" s="316"/>
      <c r="B272" s="316"/>
      <c r="C272" s="365" t="s">
        <v>572</v>
      </c>
      <c r="D272" s="296"/>
      <c r="E272" s="316" t="s">
        <v>185</v>
      </c>
      <c r="F272" s="324">
        <v>302</v>
      </c>
      <c r="G272" s="316"/>
      <c r="H272" s="316"/>
      <c r="I272" s="316" t="s">
        <v>124</v>
      </c>
      <c r="J272" s="316" t="s">
        <v>694</v>
      </c>
      <c r="K272" s="342"/>
      <c r="L272" s="316" t="s">
        <v>573</v>
      </c>
      <c r="M272" s="316" t="s">
        <v>574</v>
      </c>
      <c r="N272" s="316" t="s">
        <v>43</v>
      </c>
      <c r="O272" s="75" t="s">
        <v>42</v>
      </c>
      <c r="P272" s="79"/>
      <c r="Q272" s="88"/>
      <c r="R272" s="88"/>
      <c r="S272" s="88"/>
      <c r="T272" s="88"/>
      <c r="U272" s="88"/>
      <c r="V272" s="88"/>
      <c r="W272" s="88"/>
      <c r="X272" s="75">
        <v>1</v>
      </c>
      <c r="Y272" s="88"/>
      <c r="Z272" s="88"/>
      <c r="AA272" s="88"/>
      <c r="AB272" s="307">
        <f>SUM(P273:AA273)</f>
        <v>13300</v>
      </c>
      <c r="AC272" s="296"/>
      <c r="AD272" s="273"/>
      <c r="AE272" s="296"/>
      <c r="AF272" s="296"/>
      <c r="AG272" s="205"/>
      <c r="AH272" s="260">
        <f>SUM(P273:U273)</f>
        <v>0</v>
      </c>
    </row>
    <row r="273" spans="1:34" s="45" customFormat="1" ht="35.450000000000003" customHeight="1">
      <c r="A273" s="317"/>
      <c r="B273" s="317"/>
      <c r="C273" s="366"/>
      <c r="D273" s="296"/>
      <c r="E273" s="317"/>
      <c r="F273" s="325"/>
      <c r="G273" s="317"/>
      <c r="H273" s="317"/>
      <c r="I273" s="317"/>
      <c r="J273" s="317"/>
      <c r="K273" s="317"/>
      <c r="L273" s="317"/>
      <c r="M273" s="317"/>
      <c r="N273" s="317"/>
      <c r="O273" s="75" t="s">
        <v>19</v>
      </c>
      <c r="P273" s="79"/>
      <c r="Q273" s="88"/>
      <c r="R273" s="88"/>
      <c r="S273" s="88"/>
      <c r="T273" s="88"/>
      <c r="U273" s="88"/>
      <c r="V273" s="88"/>
      <c r="W273" s="88"/>
      <c r="X273" s="130">
        <v>13300</v>
      </c>
      <c r="Y273" s="88"/>
      <c r="Z273" s="88"/>
      <c r="AA273" s="88"/>
      <c r="AB273" s="307"/>
      <c r="AC273" s="296"/>
      <c r="AD273" s="273"/>
      <c r="AE273" s="296"/>
      <c r="AF273" s="296"/>
      <c r="AG273" s="205">
        <v>15</v>
      </c>
      <c r="AH273" s="273"/>
    </row>
    <row r="274" spans="1:34" s="45" customFormat="1">
      <c r="A274" s="296"/>
      <c r="B274" s="296"/>
      <c r="C274" s="304" t="s">
        <v>575</v>
      </c>
      <c r="D274" s="296"/>
      <c r="E274" s="296" t="s">
        <v>576</v>
      </c>
      <c r="F274" s="423">
        <v>305</v>
      </c>
      <c r="G274" s="316"/>
      <c r="H274" s="296"/>
      <c r="I274" s="296" t="s">
        <v>558</v>
      </c>
      <c r="J274" s="296" t="s">
        <v>577</v>
      </c>
      <c r="K274" s="316"/>
      <c r="L274" s="304"/>
      <c r="M274" s="304" t="s">
        <v>578</v>
      </c>
      <c r="N274" s="296" t="s">
        <v>265</v>
      </c>
      <c r="O274" s="75" t="s">
        <v>42</v>
      </c>
      <c r="P274" s="79"/>
      <c r="Q274" s="88"/>
      <c r="R274" s="88"/>
      <c r="S274" s="88"/>
      <c r="T274" s="88"/>
      <c r="U274" s="88"/>
      <c r="V274" s="75">
        <v>1</v>
      </c>
      <c r="W274" s="88"/>
      <c r="X274" s="88"/>
      <c r="Y274" s="75">
        <v>1</v>
      </c>
      <c r="Z274" s="88"/>
      <c r="AA274" s="88"/>
      <c r="AB274" s="307">
        <f>SUM(P275:AA275)</f>
        <v>55500</v>
      </c>
      <c r="AC274" s="273"/>
      <c r="AD274" s="273"/>
      <c r="AE274" s="273"/>
      <c r="AF274" s="273"/>
      <c r="AG274" s="324">
        <v>20</v>
      </c>
      <c r="AH274" s="260">
        <f>SUM(P275:U275)</f>
        <v>5000</v>
      </c>
    </row>
    <row r="275" spans="1:34" s="45" customFormat="1" ht="37.15" customHeight="1">
      <c r="A275" s="296"/>
      <c r="B275" s="296"/>
      <c r="C275" s="304"/>
      <c r="D275" s="296"/>
      <c r="E275" s="296"/>
      <c r="F275" s="423"/>
      <c r="G275" s="317"/>
      <c r="H275" s="296"/>
      <c r="I275" s="296"/>
      <c r="J275" s="296"/>
      <c r="K275" s="317"/>
      <c r="L275" s="304"/>
      <c r="M275" s="304"/>
      <c r="N275" s="296"/>
      <c r="O275" s="75" t="s">
        <v>19</v>
      </c>
      <c r="P275" s="79"/>
      <c r="Q275" s="88"/>
      <c r="R275" s="88"/>
      <c r="S275" s="88"/>
      <c r="T275" s="88"/>
      <c r="U275" s="53">
        <v>5000</v>
      </c>
      <c r="V275" s="53">
        <v>10000</v>
      </c>
      <c r="W275" s="53">
        <v>20000</v>
      </c>
      <c r="X275" s="53">
        <v>10500</v>
      </c>
      <c r="Y275" s="53">
        <v>10000</v>
      </c>
      <c r="Z275" s="88"/>
      <c r="AA275" s="88"/>
      <c r="AB275" s="307"/>
      <c r="AC275" s="273"/>
      <c r="AD275" s="273"/>
      <c r="AE275" s="273"/>
      <c r="AF275" s="273"/>
      <c r="AG275" s="325"/>
      <c r="AH275" s="273"/>
    </row>
    <row r="276" spans="1:34" s="45" customFormat="1">
      <c r="A276" s="316"/>
      <c r="B276" s="316"/>
      <c r="C276" s="365" t="s">
        <v>579</v>
      </c>
      <c r="D276" s="316"/>
      <c r="E276" s="316" t="s">
        <v>826</v>
      </c>
      <c r="F276" s="372" t="s">
        <v>1048</v>
      </c>
      <c r="G276" s="316"/>
      <c r="H276" s="310"/>
      <c r="I276" s="316" t="s">
        <v>580</v>
      </c>
      <c r="J276" s="316" t="s">
        <v>421</v>
      </c>
      <c r="K276" s="316"/>
      <c r="L276" s="365" t="s">
        <v>581</v>
      </c>
      <c r="M276" s="365"/>
      <c r="N276" s="316" t="s">
        <v>334</v>
      </c>
      <c r="O276" s="75" t="s">
        <v>335</v>
      </c>
      <c r="P276" s="79"/>
      <c r="Q276" s="75"/>
      <c r="R276" s="75">
        <v>1</v>
      </c>
      <c r="S276" s="75"/>
      <c r="T276" s="88"/>
      <c r="U276" s="88"/>
      <c r="V276" s="88"/>
      <c r="W276" s="88"/>
      <c r="X276" s="88"/>
      <c r="Y276" s="88"/>
      <c r="Z276" s="88"/>
      <c r="AA276" s="88"/>
      <c r="AB276" s="307">
        <f>SUM(P277:AA277)</f>
        <v>19900</v>
      </c>
      <c r="AC276" s="282"/>
      <c r="AD276" s="282"/>
      <c r="AE276" s="282"/>
      <c r="AF276" s="282"/>
      <c r="AG276" s="324">
        <v>15</v>
      </c>
      <c r="AH276" s="260">
        <f>SUM(P277:U277)</f>
        <v>19900</v>
      </c>
    </row>
    <row r="277" spans="1:34" s="45" customFormat="1" ht="22.9" customHeight="1">
      <c r="A277" s="317"/>
      <c r="B277" s="317"/>
      <c r="C277" s="366"/>
      <c r="D277" s="317"/>
      <c r="E277" s="317"/>
      <c r="F277" s="373"/>
      <c r="G277" s="317"/>
      <c r="H277" s="311"/>
      <c r="I277" s="317"/>
      <c r="J277" s="317"/>
      <c r="K277" s="317"/>
      <c r="L277" s="366"/>
      <c r="M277" s="366"/>
      <c r="N277" s="317"/>
      <c r="O277" s="75" t="s">
        <v>40</v>
      </c>
      <c r="P277" s="79"/>
      <c r="Q277" s="53"/>
      <c r="R277" s="130">
        <v>19900</v>
      </c>
      <c r="S277" s="130"/>
      <c r="T277" s="88"/>
      <c r="U277" s="88"/>
      <c r="V277" s="88"/>
      <c r="W277" s="88"/>
      <c r="X277" s="88"/>
      <c r="Y277" s="88"/>
      <c r="Z277" s="88"/>
      <c r="AA277" s="88"/>
      <c r="AB277" s="307"/>
      <c r="AC277" s="283"/>
      <c r="AD277" s="283"/>
      <c r="AE277" s="283"/>
      <c r="AF277" s="283"/>
      <c r="AG277" s="325"/>
      <c r="AH277" s="273"/>
    </row>
    <row r="278" spans="1:34" s="111" customFormat="1" ht="37.5">
      <c r="A278" s="275">
        <v>29</v>
      </c>
      <c r="B278" s="275" t="s">
        <v>1135</v>
      </c>
      <c r="C278" s="294" t="s">
        <v>849</v>
      </c>
      <c r="D278" s="275">
        <v>2</v>
      </c>
      <c r="E278" s="275" t="s">
        <v>583</v>
      </c>
      <c r="F278" s="403">
        <v>305</v>
      </c>
      <c r="G278" s="314">
        <v>3</v>
      </c>
      <c r="H278" s="275" t="s">
        <v>557</v>
      </c>
      <c r="I278" s="275" t="s">
        <v>580</v>
      </c>
      <c r="J278" s="275" t="s">
        <v>421</v>
      </c>
      <c r="K278" s="314" t="s">
        <v>38</v>
      </c>
      <c r="L278" s="294"/>
      <c r="M278" s="294"/>
      <c r="N278" s="275" t="s">
        <v>740</v>
      </c>
      <c r="O278" s="99" t="s">
        <v>41</v>
      </c>
      <c r="P278" s="108"/>
      <c r="Q278" s="108"/>
      <c r="R278" s="108"/>
      <c r="S278" s="108">
        <v>1</v>
      </c>
      <c r="T278" s="108"/>
      <c r="U278" s="108"/>
      <c r="V278" s="108"/>
      <c r="W278" s="108"/>
      <c r="X278" s="108"/>
      <c r="Y278" s="108"/>
      <c r="Z278" s="108"/>
      <c r="AA278" s="108"/>
      <c r="AB278" s="265">
        <f>SUM(P279:AA279)</f>
        <v>19000</v>
      </c>
      <c r="AC278" s="262" t="s">
        <v>998</v>
      </c>
      <c r="AD278" s="262" t="s">
        <v>983</v>
      </c>
      <c r="AE278" s="262"/>
      <c r="AF278" s="262"/>
      <c r="AG278" s="326">
        <v>100</v>
      </c>
      <c r="AH278" s="265">
        <f>SUM(AH280:AH283)</f>
        <v>19000</v>
      </c>
    </row>
    <row r="279" spans="1:34" s="111" customFormat="1" ht="45" customHeight="1">
      <c r="A279" s="275"/>
      <c r="B279" s="275"/>
      <c r="C279" s="294"/>
      <c r="D279" s="275"/>
      <c r="E279" s="275"/>
      <c r="F279" s="403"/>
      <c r="G279" s="315"/>
      <c r="H279" s="275"/>
      <c r="I279" s="275"/>
      <c r="J279" s="275"/>
      <c r="K279" s="315"/>
      <c r="L279" s="294"/>
      <c r="M279" s="294"/>
      <c r="N279" s="275"/>
      <c r="O279" s="99" t="s">
        <v>19</v>
      </c>
      <c r="P279" s="112">
        <f>SUM(P281,P283)</f>
        <v>0</v>
      </c>
      <c r="Q279" s="112">
        <f t="shared" ref="Q279:AA279" si="86">SUM(Q281,Q283)</f>
        <v>0</v>
      </c>
      <c r="R279" s="112">
        <f t="shared" si="86"/>
        <v>19000</v>
      </c>
      <c r="S279" s="112">
        <f t="shared" si="86"/>
        <v>0</v>
      </c>
      <c r="T279" s="112">
        <f t="shared" si="86"/>
        <v>0</v>
      </c>
      <c r="U279" s="112">
        <f t="shared" si="86"/>
        <v>0</v>
      </c>
      <c r="V279" s="112">
        <f t="shared" si="86"/>
        <v>0</v>
      </c>
      <c r="W279" s="112">
        <f t="shared" si="86"/>
        <v>0</v>
      </c>
      <c r="X279" s="112">
        <f t="shared" si="86"/>
        <v>0</v>
      </c>
      <c r="Y279" s="112">
        <f t="shared" si="86"/>
        <v>0</v>
      </c>
      <c r="Z279" s="112">
        <f t="shared" si="86"/>
        <v>0</v>
      </c>
      <c r="AA279" s="112">
        <f t="shared" si="86"/>
        <v>0</v>
      </c>
      <c r="AB279" s="265"/>
      <c r="AC279" s="262"/>
      <c r="AD279" s="262"/>
      <c r="AE279" s="262"/>
      <c r="AF279" s="262"/>
      <c r="AG279" s="327"/>
      <c r="AH279" s="265"/>
    </row>
    <row r="280" spans="1:34" s="45" customFormat="1" ht="37.5">
      <c r="A280" s="296"/>
      <c r="B280" s="296"/>
      <c r="C280" s="304" t="s">
        <v>582</v>
      </c>
      <c r="D280" s="296"/>
      <c r="E280" s="296" t="s">
        <v>583</v>
      </c>
      <c r="F280" s="423">
        <v>305</v>
      </c>
      <c r="G280" s="316"/>
      <c r="H280" s="296"/>
      <c r="I280" s="296" t="s">
        <v>580</v>
      </c>
      <c r="J280" s="296" t="s">
        <v>421</v>
      </c>
      <c r="K280" s="316"/>
      <c r="L280" s="304" t="s">
        <v>584</v>
      </c>
      <c r="M280" s="304"/>
      <c r="N280" s="296" t="s">
        <v>45</v>
      </c>
      <c r="O280" s="75" t="s">
        <v>41</v>
      </c>
      <c r="P280" s="79"/>
      <c r="Q280" s="88"/>
      <c r="R280" s="75">
        <v>1</v>
      </c>
      <c r="S280" s="75"/>
      <c r="T280" s="88"/>
      <c r="U280" s="88"/>
      <c r="V280" s="88"/>
      <c r="W280" s="88"/>
      <c r="X280" s="88"/>
      <c r="Y280" s="88"/>
      <c r="Z280" s="88"/>
      <c r="AA280" s="88"/>
      <c r="AB280" s="389">
        <f>SUM(P281:AA281)</f>
        <v>4000</v>
      </c>
      <c r="AC280" s="273"/>
      <c r="AD280" s="273"/>
      <c r="AE280" s="273" t="s">
        <v>969</v>
      </c>
      <c r="AF280" s="273" t="s">
        <v>1014</v>
      </c>
      <c r="AG280" s="324">
        <v>20</v>
      </c>
      <c r="AH280" s="260">
        <f>SUM(P281:U281)</f>
        <v>4000</v>
      </c>
    </row>
    <row r="281" spans="1:34" s="45" customFormat="1" ht="39" customHeight="1">
      <c r="A281" s="296"/>
      <c r="B281" s="296"/>
      <c r="C281" s="304"/>
      <c r="D281" s="296"/>
      <c r="E281" s="296"/>
      <c r="F281" s="423"/>
      <c r="G281" s="317"/>
      <c r="H281" s="296"/>
      <c r="I281" s="296"/>
      <c r="J281" s="296"/>
      <c r="K281" s="317"/>
      <c r="L281" s="304"/>
      <c r="M281" s="304"/>
      <c r="N281" s="296"/>
      <c r="O281" s="75" t="s">
        <v>19</v>
      </c>
      <c r="P281" s="79"/>
      <c r="Q281" s="88"/>
      <c r="R281" s="132">
        <v>4000</v>
      </c>
      <c r="S281" s="75"/>
      <c r="T281" s="88"/>
      <c r="U281" s="88"/>
      <c r="V281" s="88"/>
      <c r="W281" s="88"/>
      <c r="X281" s="88"/>
      <c r="Y281" s="88"/>
      <c r="Z281" s="88"/>
      <c r="AA281" s="88"/>
      <c r="AB281" s="389"/>
      <c r="AC281" s="273"/>
      <c r="AD281" s="273"/>
      <c r="AE281" s="273"/>
      <c r="AF281" s="273"/>
      <c r="AG281" s="325"/>
      <c r="AH281" s="273"/>
    </row>
    <row r="282" spans="1:34" s="45" customFormat="1">
      <c r="A282" s="296"/>
      <c r="B282" s="296"/>
      <c r="C282" s="304" t="s">
        <v>585</v>
      </c>
      <c r="D282" s="296"/>
      <c r="E282" s="296" t="s">
        <v>576</v>
      </c>
      <c r="F282" s="369" t="s">
        <v>1049</v>
      </c>
      <c r="G282" s="316"/>
      <c r="H282" s="302"/>
      <c r="I282" s="296" t="s">
        <v>580</v>
      </c>
      <c r="J282" s="296" t="s">
        <v>421</v>
      </c>
      <c r="K282" s="316"/>
      <c r="L282" s="304" t="s">
        <v>586</v>
      </c>
      <c r="M282" s="304"/>
      <c r="N282" s="296" t="s">
        <v>415</v>
      </c>
      <c r="O282" s="75" t="s">
        <v>44</v>
      </c>
      <c r="P282" s="79"/>
      <c r="Q282" s="88"/>
      <c r="R282" s="75">
        <v>20</v>
      </c>
      <c r="S282" s="88"/>
      <c r="T282" s="88"/>
      <c r="U282" s="88"/>
      <c r="V282" s="88"/>
      <c r="W282" s="88"/>
      <c r="X282" s="88"/>
      <c r="Y282" s="88"/>
      <c r="Z282" s="75"/>
      <c r="AA282" s="88"/>
      <c r="AB282" s="389">
        <f>SUM(P283:AA283)</f>
        <v>15000</v>
      </c>
      <c r="AC282" s="273" t="s">
        <v>654</v>
      </c>
      <c r="AD282" s="273"/>
      <c r="AE282" s="273" t="s">
        <v>937</v>
      </c>
      <c r="AF282" s="273" t="s">
        <v>938</v>
      </c>
      <c r="AG282" s="324">
        <v>80</v>
      </c>
      <c r="AH282" s="260">
        <f>SUM(P283:U283)</f>
        <v>15000</v>
      </c>
    </row>
    <row r="283" spans="1:34" s="45" customFormat="1" ht="25.15" customHeight="1">
      <c r="A283" s="296"/>
      <c r="B283" s="296"/>
      <c r="C283" s="304"/>
      <c r="D283" s="296"/>
      <c r="E283" s="296"/>
      <c r="F283" s="369"/>
      <c r="G283" s="317"/>
      <c r="H283" s="302"/>
      <c r="I283" s="296"/>
      <c r="J283" s="296"/>
      <c r="K283" s="317"/>
      <c r="L283" s="304"/>
      <c r="M283" s="304"/>
      <c r="N283" s="296"/>
      <c r="O283" s="75" t="s">
        <v>19</v>
      </c>
      <c r="P283" s="95"/>
      <c r="Q283" s="53"/>
      <c r="R283" s="132">
        <v>15000</v>
      </c>
      <c r="S283" s="53"/>
      <c r="T283" s="53"/>
      <c r="U283" s="53"/>
      <c r="V283" s="53"/>
      <c r="W283" s="53"/>
      <c r="X283" s="53"/>
      <c r="Y283" s="53"/>
      <c r="Z283" s="53"/>
      <c r="AA283" s="88"/>
      <c r="AB283" s="389"/>
      <c r="AC283" s="273"/>
      <c r="AD283" s="273"/>
      <c r="AE283" s="273"/>
      <c r="AF283" s="273"/>
      <c r="AG283" s="325"/>
      <c r="AH283" s="273"/>
    </row>
    <row r="284" spans="1:34" s="45" customFormat="1">
      <c r="A284" s="145"/>
      <c r="B284" s="145"/>
      <c r="C284" s="145" t="s">
        <v>625</v>
      </c>
      <c r="D284" s="103"/>
      <c r="E284" s="103"/>
      <c r="F284" s="226"/>
      <c r="G284" s="103"/>
      <c r="H284" s="103"/>
      <c r="I284" s="103"/>
      <c r="J284" s="103"/>
      <c r="K284" s="103"/>
      <c r="L284" s="145"/>
      <c r="M284" s="146"/>
      <c r="N284" s="146"/>
      <c r="O284" s="103"/>
      <c r="P284" s="147">
        <f>P285</f>
        <v>0</v>
      </c>
      <c r="Q284" s="147">
        <f t="shared" ref="Q284:AA284" si="87">Q285</f>
        <v>0</v>
      </c>
      <c r="R284" s="147">
        <f t="shared" si="87"/>
        <v>10000</v>
      </c>
      <c r="S284" s="147">
        <f t="shared" si="87"/>
        <v>5000</v>
      </c>
      <c r="T284" s="147">
        <f t="shared" si="87"/>
        <v>0</v>
      </c>
      <c r="U284" s="147">
        <f t="shared" si="87"/>
        <v>0</v>
      </c>
      <c r="V284" s="147">
        <f t="shared" si="87"/>
        <v>5000</v>
      </c>
      <c r="W284" s="147">
        <f t="shared" si="87"/>
        <v>0</v>
      </c>
      <c r="X284" s="147">
        <f t="shared" si="87"/>
        <v>0</v>
      </c>
      <c r="Y284" s="147">
        <f t="shared" si="87"/>
        <v>0</v>
      </c>
      <c r="Z284" s="147">
        <f t="shared" si="87"/>
        <v>0</v>
      </c>
      <c r="AA284" s="147">
        <f t="shared" si="87"/>
        <v>0</v>
      </c>
      <c r="AB284" s="59">
        <f>SUM(P284:AA284)</f>
        <v>20000</v>
      </c>
      <c r="AC284" s="146"/>
      <c r="AD284" s="146"/>
      <c r="AE284" s="146"/>
      <c r="AF284" s="146"/>
      <c r="AG284" s="206"/>
      <c r="AH284" s="59">
        <f>SUM(AH285)</f>
        <v>15000</v>
      </c>
    </row>
    <row r="285" spans="1:34" s="45" customFormat="1">
      <c r="A285" s="148"/>
      <c r="B285" s="148"/>
      <c r="C285" s="148" t="s">
        <v>626</v>
      </c>
      <c r="D285" s="73"/>
      <c r="E285" s="73"/>
      <c r="F285" s="227"/>
      <c r="G285" s="73"/>
      <c r="H285" s="73"/>
      <c r="I285" s="73"/>
      <c r="J285" s="73"/>
      <c r="K285" s="73"/>
      <c r="L285" s="148"/>
      <c r="M285" s="149"/>
      <c r="N285" s="149"/>
      <c r="O285" s="73"/>
      <c r="P285" s="150">
        <f>P287</f>
        <v>0</v>
      </c>
      <c r="Q285" s="150">
        <f t="shared" ref="Q285:AA285" si="88">Q287</f>
        <v>0</v>
      </c>
      <c r="R285" s="150">
        <f t="shared" si="88"/>
        <v>10000</v>
      </c>
      <c r="S285" s="150">
        <f t="shared" si="88"/>
        <v>5000</v>
      </c>
      <c r="T285" s="150">
        <f t="shared" si="88"/>
        <v>0</v>
      </c>
      <c r="U285" s="150">
        <f t="shared" si="88"/>
        <v>0</v>
      </c>
      <c r="V285" s="150">
        <f t="shared" si="88"/>
        <v>5000</v>
      </c>
      <c r="W285" s="150">
        <f t="shared" si="88"/>
        <v>0</v>
      </c>
      <c r="X285" s="150">
        <f t="shared" si="88"/>
        <v>0</v>
      </c>
      <c r="Y285" s="150">
        <f t="shared" si="88"/>
        <v>0</v>
      </c>
      <c r="Z285" s="150">
        <f t="shared" si="88"/>
        <v>0</v>
      </c>
      <c r="AA285" s="150">
        <f t="shared" si="88"/>
        <v>0</v>
      </c>
      <c r="AB285" s="71">
        <f>SUM(P285:AA285)</f>
        <v>20000</v>
      </c>
      <c r="AC285" s="149"/>
      <c r="AD285" s="149"/>
      <c r="AE285" s="149"/>
      <c r="AF285" s="149"/>
      <c r="AG285" s="207"/>
      <c r="AH285" s="71">
        <f>SUM(AH286)</f>
        <v>15000</v>
      </c>
    </row>
    <row r="286" spans="1:34" s="45" customFormat="1">
      <c r="A286" s="303"/>
      <c r="B286" s="303" t="s">
        <v>1136</v>
      </c>
      <c r="C286" s="306" t="s">
        <v>698</v>
      </c>
      <c r="D286" s="303"/>
      <c r="E286" s="303"/>
      <c r="F286" s="519"/>
      <c r="G286" s="284"/>
      <c r="H286" s="303"/>
      <c r="I286" s="303"/>
      <c r="J286" s="303"/>
      <c r="K286" s="284"/>
      <c r="L286" s="306"/>
      <c r="M286" s="306"/>
      <c r="N286" s="303" t="s">
        <v>486</v>
      </c>
      <c r="O286" s="81" t="s">
        <v>127</v>
      </c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  <c r="AA286" s="129"/>
      <c r="AB286" s="307">
        <f>SUM(P287:AA287)</f>
        <v>20000</v>
      </c>
      <c r="AC286" s="289" t="s">
        <v>997</v>
      </c>
      <c r="AD286" s="318" t="s">
        <v>984</v>
      </c>
      <c r="AE286" s="318"/>
      <c r="AF286" s="318"/>
      <c r="AG286" s="328"/>
      <c r="AH286" s="260">
        <f>SUM(AH288)</f>
        <v>15000</v>
      </c>
    </row>
    <row r="287" spans="1:34" s="45" customFormat="1">
      <c r="A287" s="303"/>
      <c r="B287" s="303"/>
      <c r="C287" s="306"/>
      <c r="D287" s="303"/>
      <c r="E287" s="303"/>
      <c r="F287" s="519"/>
      <c r="G287" s="285"/>
      <c r="H287" s="303"/>
      <c r="I287" s="303"/>
      <c r="J287" s="303"/>
      <c r="K287" s="285"/>
      <c r="L287" s="306"/>
      <c r="M287" s="306"/>
      <c r="N287" s="303"/>
      <c r="O287" s="81" t="s">
        <v>19</v>
      </c>
      <c r="P287" s="151">
        <f>P289</f>
        <v>0</v>
      </c>
      <c r="Q287" s="151">
        <f t="shared" ref="Q287:AA287" si="89">Q289</f>
        <v>0</v>
      </c>
      <c r="R287" s="151">
        <f t="shared" si="89"/>
        <v>10000</v>
      </c>
      <c r="S287" s="151">
        <f t="shared" si="89"/>
        <v>5000</v>
      </c>
      <c r="T287" s="151">
        <f t="shared" si="89"/>
        <v>0</v>
      </c>
      <c r="U287" s="151">
        <f t="shared" si="89"/>
        <v>0</v>
      </c>
      <c r="V287" s="151">
        <f t="shared" si="89"/>
        <v>5000</v>
      </c>
      <c r="W287" s="151">
        <f t="shared" si="89"/>
        <v>0</v>
      </c>
      <c r="X287" s="151">
        <f t="shared" si="89"/>
        <v>0</v>
      </c>
      <c r="Y287" s="151">
        <f t="shared" si="89"/>
        <v>0</v>
      </c>
      <c r="Z287" s="151">
        <f t="shared" si="89"/>
        <v>0</v>
      </c>
      <c r="AA287" s="151">
        <f t="shared" si="89"/>
        <v>0</v>
      </c>
      <c r="AB287" s="307"/>
      <c r="AC287" s="289"/>
      <c r="AD287" s="318"/>
      <c r="AE287" s="318"/>
      <c r="AF287" s="318"/>
      <c r="AG287" s="329"/>
      <c r="AH287" s="273"/>
    </row>
    <row r="288" spans="1:34" s="111" customFormat="1">
      <c r="A288" s="275">
        <v>30</v>
      </c>
      <c r="B288" s="275" t="s">
        <v>1137</v>
      </c>
      <c r="C288" s="294" t="s">
        <v>850</v>
      </c>
      <c r="D288" s="275">
        <v>1</v>
      </c>
      <c r="E288" s="275" t="s">
        <v>628</v>
      </c>
      <c r="F288" s="436" t="s">
        <v>1050</v>
      </c>
      <c r="G288" s="314">
        <v>1</v>
      </c>
      <c r="H288" s="295" t="s">
        <v>32</v>
      </c>
      <c r="I288" s="275" t="s">
        <v>160</v>
      </c>
      <c r="J288" s="275" t="s">
        <v>161</v>
      </c>
      <c r="K288" s="314" t="s">
        <v>629</v>
      </c>
      <c r="L288" s="294"/>
      <c r="M288" s="294"/>
      <c r="N288" s="275" t="s">
        <v>486</v>
      </c>
      <c r="O288" s="99" t="s">
        <v>127</v>
      </c>
      <c r="P288" s="108"/>
      <c r="Q288" s="108"/>
      <c r="R288" s="99">
        <v>3</v>
      </c>
      <c r="S288" s="99">
        <v>1</v>
      </c>
      <c r="T288" s="99"/>
      <c r="U288" s="99"/>
      <c r="V288" s="99">
        <v>1</v>
      </c>
      <c r="W288" s="108"/>
      <c r="X288" s="108"/>
      <c r="Y288" s="108"/>
      <c r="Z288" s="108"/>
      <c r="AA288" s="108"/>
      <c r="AB288" s="265">
        <f>SUM(P289:AA289)</f>
        <v>20000</v>
      </c>
      <c r="AC288" s="262" t="s">
        <v>998</v>
      </c>
      <c r="AD288" s="262" t="s">
        <v>984</v>
      </c>
      <c r="AE288" s="262"/>
      <c r="AF288" s="262"/>
      <c r="AG288" s="326">
        <v>100</v>
      </c>
      <c r="AH288" s="265">
        <f>SUM(AH290:AH295)</f>
        <v>15000</v>
      </c>
    </row>
    <row r="289" spans="1:34" s="111" customFormat="1">
      <c r="A289" s="275"/>
      <c r="B289" s="275"/>
      <c r="C289" s="294"/>
      <c r="D289" s="275"/>
      <c r="E289" s="275"/>
      <c r="F289" s="436"/>
      <c r="G289" s="315"/>
      <c r="H289" s="295"/>
      <c r="I289" s="275"/>
      <c r="J289" s="275"/>
      <c r="K289" s="315"/>
      <c r="L289" s="294"/>
      <c r="M289" s="294"/>
      <c r="N289" s="275"/>
      <c r="O289" s="99" t="s">
        <v>19</v>
      </c>
      <c r="P289" s="68">
        <f>SUM(P291,P293,P295)</f>
        <v>0</v>
      </c>
      <c r="Q289" s="68">
        <f t="shared" ref="Q289:AA289" si="90">SUM(Q291,Q293,Q295)</f>
        <v>0</v>
      </c>
      <c r="R289" s="68">
        <f t="shared" si="90"/>
        <v>10000</v>
      </c>
      <c r="S289" s="68">
        <f t="shared" si="90"/>
        <v>5000</v>
      </c>
      <c r="T289" s="68">
        <f t="shared" si="90"/>
        <v>0</v>
      </c>
      <c r="U289" s="68">
        <f t="shared" si="90"/>
        <v>0</v>
      </c>
      <c r="V289" s="68">
        <f t="shared" si="90"/>
        <v>5000</v>
      </c>
      <c r="W289" s="68">
        <f t="shared" si="90"/>
        <v>0</v>
      </c>
      <c r="X289" s="68">
        <f t="shared" si="90"/>
        <v>0</v>
      </c>
      <c r="Y289" s="68">
        <f t="shared" si="90"/>
        <v>0</v>
      </c>
      <c r="Z289" s="68">
        <f t="shared" si="90"/>
        <v>0</v>
      </c>
      <c r="AA289" s="68">
        <f t="shared" si="90"/>
        <v>0</v>
      </c>
      <c r="AB289" s="265"/>
      <c r="AC289" s="262"/>
      <c r="AD289" s="262"/>
      <c r="AE289" s="262"/>
      <c r="AF289" s="262"/>
      <c r="AG289" s="327"/>
      <c r="AH289" s="265"/>
    </row>
    <row r="290" spans="1:34" s="45" customFormat="1">
      <c r="A290" s="296"/>
      <c r="B290" s="296"/>
      <c r="C290" s="304" t="s">
        <v>627</v>
      </c>
      <c r="D290" s="296">
        <v>1</v>
      </c>
      <c r="E290" s="296" t="s">
        <v>628</v>
      </c>
      <c r="F290" s="369" t="s">
        <v>1050</v>
      </c>
      <c r="G290" s="316">
        <v>1</v>
      </c>
      <c r="H290" s="302" t="s">
        <v>32</v>
      </c>
      <c r="I290" s="296" t="s">
        <v>160</v>
      </c>
      <c r="J290" s="296" t="s">
        <v>161</v>
      </c>
      <c r="K290" s="316" t="s">
        <v>629</v>
      </c>
      <c r="L290" s="304"/>
      <c r="M290" s="296" t="s">
        <v>630</v>
      </c>
      <c r="N290" s="296" t="s">
        <v>486</v>
      </c>
      <c r="O290" s="152" t="s">
        <v>127</v>
      </c>
      <c r="P290" s="79"/>
      <c r="Q290" s="88"/>
      <c r="R290" s="75">
        <v>3</v>
      </c>
      <c r="S290" s="75">
        <v>1</v>
      </c>
      <c r="T290" s="88"/>
      <c r="U290" s="88"/>
      <c r="V290" s="75">
        <v>1</v>
      </c>
      <c r="W290" s="75"/>
      <c r="X290" s="88"/>
      <c r="Y290" s="88"/>
      <c r="Z290" s="88"/>
      <c r="AA290" s="88"/>
      <c r="AB290" s="307">
        <f>SUM(P291:AA291)</f>
        <v>20000</v>
      </c>
      <c r="AC290" s="273"/>
      <c r="AD290" s="273"/>
      <c r="AE290" s="273"/>
      <c r="AF290" s="273"/>
      <c r="AG290" s="324">
        <v>80</v>
      </c>
      <c r="AH290" s="260">
        <f>SUM(P291:U291)</f>
        <v>15000</v>
      </c>
    </row>
    <row r="291" spans="1:34" s="45" customFormat="1" ht="59.45" customHeight="1">
      <c r="A291" s="296"/>
      <c r="B291" s="296"/>
      <c r="C291" s="304"/>
      <c r="D291" s="296"/>
      <c r="E291" s="296"/>
      <c r="F291" s="369"/>
      <c r="G291" s="317"/>
      <c r="H291" s="302"/>
      <c r="I291" s="296"/>
      <c r="J291" s="296"/>
      <c r="K291" s="317"/>
      <c r="L291" s="304"/>
      <c r="M291" s="296"/>
      <c r="N291" s="296"/>
      <c r="O291" s="75" t="s">
        <v>19</v>
      </c>
      <c r="P291" s="79"/>
      <c r="Q291" s="88"/>
      <c r="R291" s="46">
        <v>10000</v>
      </c>
      <c r="S291" s="46">
        <v>5000</v>
      </c>
      <c r="T291" s="130"/>
      <c r="U291" s="130"/>
      <c r="V291" s="46">
        <v>5000</v>
      </c>
      <c r="W291" s="153"/>
      <c r="X291" s="88"/>
      <c r="Y291" s="88"/>
      <c r="Z291" s="88"/>
      <c r="AA291" s="88"/>
      <c r="AB291" s="307"/>
      <c r="AC291" s="273"/>
      <c r="AD291" s="273"/>
      <c r="AE291" s="273"/>
      <c r="AF291" s="273"/>
      <c r="AG291" s="325"/>
      <c r="AH291" s="273"/>
    </row>
    <row r="292" spans="1:34" s="45" customFormat="1">
      <c r="A292" s="296"/>
      <c r="B292" s="296"/>
      <c r="C292" s="304" t="s">
        <v>631</v>
      </c>
      <c r="D292" s="296">
        <v>2</v>
      </c>
      <c r="E292" s="296" t="s">
        <v>628</v>
      </c>
      <c r="F292" s="369" t="s">
        <v>1050</v>
      </c>
      <c r="G292" s="316">
        <v>1</v>
      </c>
      <c r="H292" s="310" t="s">
        <v>32</v>
      </c>
      <c r="I292" s="316" t="s">
        <v>160</v>
      </c>
      <c r="J292" s="296" t="s">
        <v>161</v>
      </c>
      <c r="K292" s="316" t="s">
        <v>629</v>
      </c>
      <c r="L292" s="304"/>
      <c r="M292" s="296" t="s">
        <v>630</v>
      </c>
      <c r="N292" s="304" t="s">
        <v>156</v>
      </c>
      <c r="O292" s="152" t="s">
        <v>94</v>
      </c>
      <c r="P292" s="79"/>
      <c r="Q292" s="88"/>
      <c r="R292" s="75">
        <v>3</v>
      </c>
      <c r="S292" s="75">
        <v>1</v>
      </c>
      <c r="T292" s="75"/>
      <c r="U292" s="75"/>
      <c r="V292" s="75">
        <v>1</v>
      </c>
      <c r="W292" s="88"/>
      <c r="X292" s="88"/>
      <c r="Y292" s="88"/>
      <c r="Z292" s="88"/>
      <c r="AA292" s="88"/>
      <c r="AB292" s="307">
        <f>SUM(P293:AA293)</f>
        <v>0</v>
      </c>
      <c r="AC292" s="273"/>
      <c r="AD292" s="273"/>
      <c r="AE292" s="273"/>
      <c r="AF292" s="273"/>
      <c r="AG292" s="324">
        <v>10</v>
      </c>
      <c r="AH292" s="260">
        <f>SUM(P293:U293)</f>
        <v>0</v>
      </c>
    </row>
    <row r="293" spans="1:34" s="45" customFormat="1">
      <c r="A293" s="296"/>
      <c r="B293" s="296"/>
      <c r="C293" s="304"/>
      <c r="D293" s="296"/>
      <c r="E293" s="296"/>
      <c r="F293" s="369"/>
      <c r="G293" s="317"/>
      <c r="H293" s="311"/>
      <c r="I293" s="317"/>
      <c r="J293" s="296"/>
      <c r="K293" s="317"/>
      <c r="L293" s="304"/>
      <c r="M293" s="296"/>
      <c r="N293" s="304"/>
      <c r="O293" s="75" t="s">
        <v>19</v>
      </c>
      <c r="P293" s="79"/>
      <c r="Q293" s="88"/>
      <c r="R293" s="75"/>
      <c r="S293" s="75"/>
      <c r="T293" s="75"/>
      <c r="U293" s="75"/>
      <c r="V293" s="75"/>
      <c r="W293" s="88"/>
      <c r="X293" s="88"/>
      <c r="Y293" s="88"/>
      <c r="Z293" s="88"/>
      <c r="AA293" s="88"/>
      <c r="AB293" s="307"/>
      <c r="AC293" s="273"/>
      <c r="AD293" s="273"/>
      <c r="AE293" s="273"/>
      <c r="AF293" s="273"/>
      <c r="AG293" s="325"/>
      <c r="AH293" s="273"/>
    </row>
    <row r="294" spans="1:34" s="45" customFormat="1">
      <c r="A294" s="303"/>
      <c r="B294" s="303"/>
      <c r="C294" s="304" t="s">
        <v>632</v>
      </c>
      <c r="D294" s="296">
        <v>3</v>
      </c>
      <c r="E294" s="296" t="s">
        <v>628</v>
      </c>
      <c r="F294" s="369" t="s">
        <v>1050</v>
      </c>
      <c r="G294" s="316">
        <v>1</v>
      </c>
      <c r="H294" s="310" t="s">
        <v>32</v>
      </c>
      <c r="I294" s="316" t="s">
        <v>160</v>
      </c>
      <c r="J294" s="296" t="s">
        <v>161</v>
      </c>
      <c r="K294" s="316" t="s">
        <v>629</v>
      </c>
      <c r="L294" s="304" t="s">
        <v>633</v>
      </c>
      <c r="M294" s="306"/>
      <c r="N294" s="304" t="s">
        <v>334</v>
      </c>
      <c r="O294" s="75" t="s">
        <v>335</v>
      </c>
      <c r="P294" s="129"/>
      <c r="Q294" s="138"/>
      <c r="R294" s="81"/>
      <c r="S294" s="225"/>
      <c r="T294" s="225"/>
      <c r="U294" s="225"/>
      <c r="V294" s="224">
        <v>1</v>
      </c>
      <c r="W294" s="138"/>
      <c r="X294" s="138"/>
      <c r="Y294" s="138"/>
      <c r="Z294" s="138"/>
      <c r="AA294" s="138"/>
      <c r="AB294" s="307">
        <f>SUM(P295:AA295)</f>
        <v>0</v>
      </c>
      <c r="AC294" s="318"/>
      <c r="AD294" s="318"/>
      <c r="AE294" s="318"/>
      <c r="AF294" s="318"/>
      <c r="AG294" s="324">
        <v>10</v>
      </c>
      <c r="AH294" s="260">
        <f>SUM(P295:U295)</f>
        <v>0</v>
      </c>
    </row>
    <row r="295" spans="1:34" s="45" customFormat="1">
      <c r="A295" s="303"/>
      <c r="B295" s="303"/>
      <c r="C295" s="304"/>
      <c r="D295" s="296"/>
      <c r="E295" s="296"/>
      <c r="F295" s="369"/>
      <c r="G295" s="317"/>
      <c r="H295" s="311"/>
      <c r="I295" s="317"/>
      <c r="J295" s="296"/>
      <c r="K295" s="317"/>
      <c r="L295" s="304"/>
      <c r="M295" s="306"/>
      <c r="N295" s="304"/>
      <c r="O295" s="75" t="s">
        <v>19</v>
      </c>
      <c r="P295" s="129"/>
      <c r="Q295" s="138"/>
      <c r="R295" s="138"/>
      <c r="S295" s="138"/>
      <c r="T295" s="138"/>
      <c r="U295" s="138"/>
      <c r="V295" s="138"/>
      <c r="W295" s="138"/>
      <c r="X295" s="138"/>
      <c r="Y295" s="138"/>
      <c r="Z295" s="138"/>
      <c r="AA295" s="138"/>
      <c r="AB295" s="307"/>
      <c r="AC295" s="318"/>
      <c r="AD295" s="318"/>
      <c r="AE295" s="318"/>
      <c r="AF295" s="318"/>
      <c r="AG295" s="325"/>
      <c r="AH295" s="273"/>
    </row>
    <row r="296" spans="1:34">
      <c r="A296" s="10"/>
      <c r="B296" s="10"/>
      <c r="C296" s="10" t="s">
        <v>37</v>
      </c>
      <c r="D296" s="12"/>
      <c r="E296" s="12"/>
      <c r="F296" s="10"/>
      <c r="G296" s="103"/>
      <c r="H296" s="103"/>
      <c r="I296" s="103"/>
      <c r="J296" s="103"/>
      <c r="K296" s="103"/>
      <c r="L296" s="10"/>
      <c r="M296" s="11"/>
      <c r="N296" s="11"/>
      <c r="O296" s="12"/>
      <c r="P296" s="57">
        <f t="shared" ref="P296:AA296" si="91">SUM(P297,P340,P355)</f>
        <v>4900</v>
      </c>
      <c r="Q296" s="57">
        <f t="shared" si="91"/>
        <v>45580</v>
      </c>
      <c r="R296" s="57">
        <f t="shared" si="91"/>
        <v>8166940</v>
      </c>
      <c r="S296" s="57">
        <f t="shared" si="91"/>
        <v>31860</v>
      </c>
      <c r="T296" s="57">
        <f t="shared" si="91"/>
        <v>33460</v>
      </c>
      <c r="U296" s="57">
        <f t="shared" si="91"/>
        <v>55760</v>
      </c>
      <c r="V296" s="57">
        <f t="shared" si="91"/>
        <v>24080</v>
      </c>
      <c r="W296" s="57">
        <f t="shared" si="91"/>
        <v>58740</v>
      </c>
      <c r="X296" s="57">
        <f t="shared" si="91"/>
        <v>63500</v>
      </c>
      <c r="Y296" s="57">
        <f t="shared" si="91"/>
        <v>18800</v>
      </c>
      <c r="Z296" s="57">
        <f t="shared" si="91"/>
        <v>7400</v>
      </c>
      <c r="AA296" s="57">
        <f t="shared" si="91"/>
        <v>0</v>
      </c>
      <c r="AB296" s="59">
        <f>SUM(P296:AA296)</f>
        <v>8511020</v>
      </c>
      <c r="AC296" s="11"/>
      <c r="AD296" s="11"/>
      <c r="AE296" s="11"/>
      <c r="AF296" s="11"/>
      <c r="AG296" s="11"/>
      <c r="AH296" s="59">
        <f>SUM(AH297,AH340,AH355)</f>
        <v>8338500</v>
      </c>
    </row>
    <row r="297" spans="1:34" ht="19.899999999999999" customHeight="1">
      <c r="A297" s="13"/>
      <c r="B297" s="13"/>
      <c r="C297" s="13" t="s">
        <v>207</v>
      </c>
      <c r="D297" s="8"/>
      <c r="E297" s="8"/>
      <c r="F297" s="13"/>
      <c r="G297" s="73"/>
      <c r="H297" s="73"/>
      <c r="I297" s="73"/>
      <c r="J297" s="73"/>
      <c r="K297" s="73"/>
      <c r="L297" s="13"/>
      <c r="M297" s="9"/>
      <c r="N297" s="9"/>
      <c r="O297" s="8"/>
      <c r="P297" s="56">
        <f>SUM(P299)</f>
        <v>4900</v>
      </c>
      <c r="Q297" s="56">
        <f t="shared" ref="Q297:AA297" si="92">SUM(Q299)</f>
        <v>36820</v>
      </c>
      <c r="R297" s="56">
        <f t="shared" si="92"/>
        <v>2422780</v>
      </c>
      <c r="S297" s="56">
        <f t="shared" si="92"/>
        <v>16900</v>
      </c>
      <c r="T297" s="56">
        <f t="shared" si="92"/>
        <v>17600</v>
      </c>
      <c r="U297" s="56">
        <f t="shared" si="92"/>
        <v>33800</v>
      </c>
      <c r="V297" s="56">
        <f t="shared" si="92"/>
        <v>4680</v>
      </c>
      <c r="W297" s="56">
        <f t="shared" si="92"/>
        <v>43820</v>
      </c>
      <c r="X297" s="56">
        <f t="shared" si="92"/>
        <v>29800</v>
      </c>
      <c r="Y297" s="56">
        <f t="shared" si="92"/>
        <v>18800</v>
      </c>
      <c r="Z297" s="56">
        <f t="shared" si="92"/>
        <v>7400</v>
      </c>
      <c r="AA297" s="56">
        <f t="shared" si="92"/>
        <v>0</v>
      </c>
      <c r="AB297" s="71">
        <f>SUM(P297:AA297)</f>
        <v>2637300</v>
      </c>
      <c r="AC297" s="9"/>
      <c r="AD297" s="9"/>
      <c r="AE297" s="9"/>
      <c r="AF297" s="9"/>
      <c r="AG297" s="9"/>
      <c r="AH297" s="71">
        <f>SUM(AH298)</f>
        <v>2532800</v>
      </c>
    </row>
    <row r="298" spans="1:34" ht="37.5">
      <c r="A298" s="392"/>
      <c r="B298" s="392" t="s">
        <v>1138</v>
      </c>
      <c r="C298" s="305" t="s">
        <v>290</v>
      </c>
      <c r="D298" s="392"/>
      <c r="E298" s="392"/>
      <c r="F298" s="305"/>
      <c r="G298" s="284"/>
      <c r="H298" s="303"/>
      <c r="I298" s="303"/>
      <c r="J298" s="303"/>
      <c r="K298" s="284"/>
      <c r="L298" s="305"/>
      <c r="M298" s="305"/>
      <c r="N298" s="286" t="s">
        <v>889</v>
      </c>
      <c r="O298" s="83" t="s">
        <v>190</v>
      </c>
      <c r="P298" s="116">
        <f>SUM(P300,P310,P318,P322)</f>
        <v>3900</v>
      </c>
      <c r="Q298" s="116">
        <f t="shared" ref="Q298:AA298" si="93">SUM(Q300,Q310,Q318,Q322)</f>
        <v>5700</v>
      </c>
      <c r="R298" s="116">
        <f t="shared" si="93"/>
        <v>5650</v>
      </c>
      <c r="S298" s="116">
        <f t="shared" si="93"/>
        <v>5650</v>
      </c>
      <c r="T298" s="116">
        <f t="shared" si="93"/>
        <v>6650</v>
      </c>
      <c r="U298" s="116">
        <f t="shared" si="93"/>
        <v>5800</v>
      </c>
      <c r="V298" s="116">
        <f t="shared" si="93"/>
        <v>6050</v>
      </c>
      <c r="W298" s="116">
        <f t="shared" si="93"/>
        <v>12050</v>
      </c>
      <c r="X298" s="116">
        <f t="shared" si="93"/>
        <v>12050</v>
      </c>
      <c r="Y298" s="116">
        <f t="shared" si="93"/>
        <v>6550</v>
      </c>
      <c r="Z298" s="116">
        <f t="shared" si="93"/>
        <v>4451</v>
      </c>
      <c r="AA298" s="116">
        <f t="shared" si="93"/>
        <v>2600</v>
      </c>
      <c r="AB298" s="307">
        <f>SUM(P299:AA299)</f>
        <v>2637300</v>
      </c>
      <c r="AC298" s="289" t="s">
        <v>997</v>
      </c>
      <c r="AD298" s="289" t="s">
        <v>981</v>
      </c>
      <c r="AE298" s="289"/>
      <c r="AF298" s="289"/>
      <c r="AG298" s="286"/>
      <c r="AH298" s="260">
        <f>SUM(AH300,AH310,AH318,AH322,AH336)</f>
        <v>2532800</v>
      </c>
    </row>
    <row r="299" spans="1:34" ht="25.9" customHeight="1">
      <c r="A299" s="392"/>
      <c r="B299" s="392"/>
      <c r="C299" s="305"/>
      <c r="D299" s="392"/>
      <c r="E299" s="392"/>
      <c r="F299" s="305"/>
      <c r="G299" s="285"/>
      <c r="H299" s="303"/>
      <c r="I299" s="303"/>
      <c r="J299" s="303"/>
      <c r="K299" s="285"/>
      <c r="L299" s="305"/>
      <c r="M299" s="305"/>
      <c r="N299" s="321"/>
      <c r="O299" s="83" t="s">
        <v>19</v>
      </c>
      <c r="P299" s="34">
        <f>SUM(P301,P311,P319,P323,P337)</f>
        <v>4900</v>
      </c>
      <c r="Q299" s="34">
        <f t="shared" ref="Q299:AA299" si="94">SUM(Q301,Q311,Q319,Q323,Q337)</f>
        <v>36820</v>
      </c>
      <c r="R299" s="34">
        <f t="shared" si="94"/>
        <v>2422780</v>
      </c>
      <c r="S299" s="34">
        <f t="shared" si="94"/>
        <v>16900</v>
      </c>
      <c r="T299" s="34">
        <f t="shared" si="94"/>
        <v>17600</v>
      </c>
      <c r="U299" s="34">
        <f t="shared" si="94"/>
        <v>33800</v>
      </c>
      <c r="V299" s="34">
        <f t="shared" si="94"/>
        <v>4680</v>
      </c>
      <c r="W299" s="34">
        <f t="shared" si="94"/>
        <v>43820</v>
      </c>
      <c r="X299" s="34">
        <f t="shared" si="94"/>
        <v>29800</v>
      </c>
      <c r="Y299" s="34">
        <f t="shared" si="94"/>
        <v>18800</v>
      </c>
      <c r="Z299" s="34">
        <f t="shared" si="94"/>
        <v>7400</v>
      </c>
      <c r="AA299" s="34">
        <f t="shared" si="94"/>
        <v>0</v>
      </c>
      <c r="AB299" s="307"/>
      <c r="AC299" s="289"/>
      <c r="AD299" s="289"/>
      <c r="AE299" s="289"/>
      <c r="AF299" s="289"/>
      <c r="AG299" s="321"/>
      <c r="AH299" s="273"/>
    </row>
    <row r="300" spans="1:34" s="111" customFormat="1" ht="30" customHeight="1">
      <c r="A300" s="275">
        <v>31</v>
      </c>
      <c r="B300" s="275" t="s">
        <v>1139</v>
      </c>
      <c r="C300" s="294" t="s">
        <v>851</v>
      </c>
      <c r="D300" s="275">
        <v>1</v>
      </c>
      <c r="E300" s="275" t="s">
        <v>209</v>
      </c>
      <c r="F300" s="436" t="s">
        <v>1051</v>
      </c>
      <c r="G300" s="314">
        <v>1</v>
      </c>
      <c r="H300" s="295" t="s">
        <v>32</v>
      </c>
      <c r="I300" s="275" t="s">
        <v>186</v>
      </c>
      <c r="J300" s="275" t="s">
        <v>830</v>
      </c>
      <c r="K300" s="314" t="s">
        <v>211</v>
      </c>
      <c r="L300" s="294"/>
      <c r="M300" s="294"/>
      <c r="N300" s="275" t="s">
        <v>699</v>
      </c>
      <c r="O300" s="99" t="s">
        <v>190</v>
      </c>
      <c r="P300" s="114">
        <f>P302+P306</f>
        <v>2000</v>
      </c>
      <c r="Q300" s="114">
        <f t="shared" ref="Q300:AA300" si="95">Q302+Q306</f>
        <v>3000</v>
      </c>
      <c r="R300" s="114">
        <f t="shared" si="95"/>
        <v>3000</v>
      </c>
      <c r="S300" s="114">
        <f t="shared" si="95"/>
        <v>3000</v>
      </c>
      <c r="T300" s="114">
        <f t="shared" si="95"/>
        <v>4000</v>
      </c>
      <c r="U300" s="114">
        <f t="shared" si="95"/>
        <v>2000</v>
      </c>
      <c r="V300" s="114">
        <f t="shared" si="95"/>
        <v>2000</v>
      </c>
      <c r="W300" s="114">
        <f t="shared" si="95"/>
        <v>7000</v>
      </c>
      <c r="X300" s="114">
        <f t="shared" si="95"/>
        <v>7000</v>
      </c>
      <c r="Y300" s="114">
        <f t="shared" si="95"/>
        <v>3000</v>
      </c>
      <c r="Z300" s="114">
        <f t="shared" si="95"/>
        <v>2000</v>
      </c>
      <c r="AA300" s="114">
        <f t="shared" si="95"/>
        <v>2000</v>
      </c>
      <c r="AB300" s="265">
        <f>SUM(P301:AA301)</f>
        <v>80000</v>
      </c>
      <c r="AC300" s="262" t="s">
        <v>998</v>
      </c>
      <c r="AD300" s="262" t="s">
        <v>979</v>
      </c>
      <c r="AE300" s="262"/>
      <c r="AF300" s="262"/>
      <c r="AG300" s="326">
        <f>SUM(AG302:AG309)</f>
        <v>100</v>
      </c>
      <c r="AH300" s="265">
        <f>SUM(AH302:AH309)</f>
        <v>56000</v>
      </c>
    </row>
    <row r="301" spans="1:34" s="111" customFormat="1" ht="25.15" customHeight="1">
      <c r="A301" s="275"/>
      <c r="B301" s="275"/>
      <c r="C301" s="294"/>
      <c r="D301" s="275"/>
      <c r="E301" s="275"/>
      <c r="F301" s="436"/>
      <c r="G301" s="315"/>
      <c r="H301" s="295"/>
      <c r="I301" s="275"/>
      <c r="J301" s="275"/>
      <c r="K301" s="315"/>
      <c r="L301" s="294"/>
      <c r="M301" s="294"/>
      <c r="N301" s="275"/>
      <c r="O301" s="99" t="s">
        <v>19</v>
      </c>
      <c r="P301" s="112">
        <f>SUM(P303,P305,P307,P309)</f>
        <v>0</v>
      </c>
      <c r="Q301" s="112">
        <f t="shared" ref="Q301:AA301" si="96">SUM(Q303,Q305,Q307,Q309)</f>
        <v>11500</v>
      </c>
      <c r="R301" s="112">
        <f t="shared" si="96"/>
        <v>21500</v>
      </c>
      <c r="S301" s="112">
        <f t="shared" si="96"/>
        <v>9000</v>
      </c>
      <c r="T301" s="112">
        <f t="shared" si="96"/>
        <v>14000</v>
      </c>
      <c r="U301" s="112">
        <f t="shared" si="96"/>
        <v>0</v>
      </c>
      <c r="V301" s="112">
        <f t="shared" si="96"/>
        <v>0</v>
      </c>
      <c r="W301" s="112">
        <f t="shared" si="96"/>
        <v>7000</v>
      </c>
      <c r="X301" s="112">
        <f t="shared" si="96"/>
        <v>12000</v>
      </c>
      <c r="Y301" s="112">
        <f t="shared" si="96"/>
        <v>5000</v>
      </c>
      <c r="Z301" s="112">
        <f t="shared" si="96"/>
        <v>0</v>
      </c>
      <c r="AA301" s="112">
        <f t="shared" si="96"/>
        <v>0</v>
      </c>
      <c r="AB301" s="265"/>
      <c r="AC301" s="262"/>
      <c r="AD301" s="262"/>
      <c r="AE301" s="262"/>
      <c r="AF301" s="262"/>
      <c r="AG301" s="327"/>
      <c r="AH301" s="265"/>
    </row>
    <row r="302" spans="1:34" s="45" customFormat="1" ht="18" customHeight="1">
      <c r="A302" s="296"/>
      <c r="B302" s="296"/>
      <c r="C302" s="304" t="s">
        <v>375</v>
      </c>
      <c r="D302" s="296">
        <v>1</v>
      </c>
      <c r="E302" s="296" t="s">
        <v>209</v>
      </c>
      <c r="F302" s="369" t="s">
        <v>1051</v>
      </c>
      <c r="G302" s="284"/>
      <c r="H302" s="488"/>
      <c r="I302" s="303" t="s">
        <v>186</v>
      </c>
      <c r="J302" s="303" t="s">
        <v>828</v>
      </c>
      <c r="K302" s="284"/>
      <c r="L302" s="304" t="s">
        <v>340</v>
      </c>
      <c r="M302" s="304" t="s">
        <v>376</v>
      </c>
      <c r="N302" s="296" t="s">
        <v>377</v>
      </c>
      <c r="O302" s="75" t="s">
        <v>190</v>
      </c>
      <c r="P302" s="137">
        <v>2000</v>
      </c>
      <c r="Q302" s="137">
        <v>3000</v>
      </c>
      <c r="R302" s="137">
        <v>2000</v>
      </c>
      <c r="S302" s="137">
        <v>3000</v>
      </c>
      <c r="T302" s="137">
        <v>3000</v>
      </c>
      <c r="U302" s="137">
        <v>2000</v>
      </c>
      <c r="V302" s="137">
        <v>2000</v>
      </c>
      <c r="W302" s="137">
        <v>3000</v>
      </c>
      <c r="X302" s="137">
        <v>3000</v>
      </c>
      <c r="Y302" s="137">
        <v>3000</v>
      </c>
      <c r="Z302" s="137">
        <v>2000</v>
      </c>
      <c r="AA302" s="137">
        <v>2000</v>
      </c>
      <c r="AB302" s="307">
        <f>SUM(P303:AA303)</f>
        <v>40000</v>
      </c>
      <c r="AC302" s="273"/>
      <c r="AD302" s="273"/>
      <c r="AE302" s="273"/>
      <c r="AF302" s="273"/>
      <c r="AG302" s="328">
        <v>40</v>
      </c>
      <c r="AH302" s="260">
        <f>SUM(P303:U303)</f>
        <v>25000</v>
      </c>
    </row>
    <row r="303" spans="1:34" s="45" customFormat="1" ht="34.9" customHeight="1">
      <c r="A303" s="296"/>
      <c r="B303" s="296"/>
      <c r="C303" s="304"/>
      <c r="D303" s="296"/>
      <c r="E303" s="296"/>
      <c r="F303" s="369"/>
      <c r="G303" s="285"/>
      <c r="H303" s="488"/>
      <c r="I303" s="303"/>
      <c r="J303" s="303"/>
      <c r="K303" s="285"/>
      <c r="L303" s="306"/>
      <c r="M303" s="304"/>
      <c r="N303" s="296"/>
      <c r="O303" s="75" t="s">
        <v>19</v>
      </c>
      <c r="P303" s="131"/>
      <c r="Q303" s="131">
        <v>7500</v>
      </c>
      <c r="R303" s="131">
        <v>7500</v>
      </c>
      <c r="S303" s="131">
        <v>5000</v>
      </c>
      <c r="T303" s="131">
        <v>5000</v>
      </c>
      <c r="U303" s="131"/>
      <c r="V303" s="131"/>
      <c r="W303" s="131">
        <v>5000</v>
      </c>
      <c r="X303" s="131">
        <v>5000</v>
      </c>
      <c r="Y303" s="131">
        <v>5000</v>
      </c>
      <c r="Z303" s="131"/>
      <c r="AA303" s="131"/>
      <c r="AB303" s="307"/>
      <c r="AC303" s="273"/>
      <c r="AD303" s="273"/>
      <c r="AE303" s="273"/>
      <c r="AF303" s="273"/>
      <c r="AG303" s="329"/>
      <c r="AH303" s="273"/>
    </row>
    <row r="304" spans="1:34" s="45" customFormat="1" ht="18" customHeight="1">
      <c r="A304" s="296"/>
      <c r="B304" s="296"/>
      <c r="C304" s="304" t="s">
        <v>378</v>
      </c>
      <c r="D304" s="296">
        <v>2</v>
      </c>
      <c r="E304" s="296" t="s">
        <v>209</v>
      </c>
      <c r="F304" s="369" t="s">
        <v>1051</v>
      </c>
      <c r="G304" s="284"/>
      <c r="H304" s="488"/>
      <c r="I304" s="303" t="s">
        <v>186</v>
      </c>
      <c r="J304" s="303" t="s">
        <v>210</v>
      </c>
      <c r="K304" s="284"/>
      <c r="L304" s="306"/>
      <c r="M304" s="304" t="s">
        <v>379</v>
      </c>
      <c r="N304" s="296" t="s">
        <v>700</v>
      </c>
      <c r="O304" s="75" t="s">
        <v>127</v>
      </c>
      <c r="P304" s="129"/>
      <c r="Q304" s="75">
        <v>2</v>
      </c>
      <c r="R304" s="75">
        <v>2</v>
      </c>
      <c r="S304" s="75">
        <v>2</v>
      </c>
      <c r="T304" s="75">
        <v>2</v>
      </c>
      <c r="U304" s="75"/>
      <c r="V304" s="75"/>
      <c r="W304" s="75">
        <v>1</v>
      </c>
      <c r="X304" s="75">
        <v>1</v>
      </c>
      <c r="Y304" s="138"/>
      <c r="Z304" s="138"/>
      <c r="AA304" s="138"/>
      <c r="AB304" s="307">
        <f>SUM(P305:AA305)</f>
        <v>20000</v>
      </c>
      <c r="AC304" s="273"/>
      <c r="AD304" s="273"/>
      <c r="AE304" s="273"/>
      <c r="AF304" s="273"/>
      <c r="AG304" s="328">
        <v>20</v>
      </c>
      <c r="AH304" s="260">
        <f>SUM(P305:U305)</f>
        <v>16000</v>
      </c>
    </row>
    <row r="305" spans="1:34" s="45" customFormat="1" ht="29.45" customHeight="1">
      <c r="A305" s="296"/>
      <c r="B305" s="296"/>
      <c r="C305" s="304"/>
      <c r="D305" s="296"/>
      <c r="E305" s="296"/>
      <c r="F305" s="369"/>
      <c r="G305" s="285"/>
      <c r="H305" s="488"/>
      <c r="I305" s="303"/>
      <c r="J305" s="303"/>
      <c r="K305" s="285"/>
      <c r="L305" s="306"/>
      <c r="M305" s="304"/>
      <c r="N305" s="296"/>
      <c r="O305" s="75" t="s">
        <v>19</v>
      </c>
      <c r="P305" s="129"/>
      <c r="Q305" s="131">
        <v>4000</v>
      </c>
      <c r="R305" s="131">
        <v>4000</v>
      </c>
      <c r="S305" s="131">
        <v>4000</v>
      </c>
      <c r="T305" s="131">
        <v>4000</v>
      </c>
      <c r="U305" s="75"/>
      <c r="V305" s="75"/>
      <c r="W305" s="131">
        <v>2000</v>
      </c>
      <c r="X305" s="131">
        <v>2000</v>
      </c>
      <c r="Y305" s="138"/>
      <c r="Z305" s="138"/>
      <c r="AA305" s="138"/>
      <c r="AB305" s="307"/>
      <c r="AC305" s="273"/>
      <c r="AD305" s="273"/>
      <c r="AE305" s="273"/>
      <c r="AF305" s="273"/>
      <c r="AG305" s="329"/>
      <c r="AH305" s="273"/>
    </row>
    <row r="306" spans="1:34" s="45" customFormat="1" ht="18" customHeight="1">
      <c r="A306" s="316"/>
      <c r="B306" s="316"/>
      <c r="C306" s="304" t="s">
        <v>380</v>
      </c>
      <c r="D306" s="296">
        <v>3</v>
      </c>
      <c r="E306" s="296" t="s">
        <v>209</v>
      </c>
      <c r="F306" s="369" t="s">
        <v>1051</v>
      </c>
      <c r="G306" s="284"/>
      <c r="H306" s="488"/>
      <c r="I306" s="303" t="s">
        <v>186</v>
      </c>
      <c r="J306" s="303" t="s">
        <v>210</v>
      </c>
      <c r="K306" s="284"/>
      <c r="L306" s="306"/>
      <c r="M306" s="304" t="s">
        <v>381</v>
      </c>
      <c r="N306" s="497" t="s">
        <v>382</v>
      </c>
      <c r="O306" s="75" t="s">
        <v>190</v>
      </c>
      <c r="P306" s="75"/>
      <c r="Q306" s="75"/>
      <c r="R306" s="131">
        <v>1000</v>
      </c>
      <c r="S306" s="75"/>
      <c r="T306" s="131">
        <v>1000</v>
      </c>
      <c r="U306" s="75"/>
      <c r="V306" s="75"/>
      <c r="W306" s="131">
        <v>4000</v>
      </c>
      <c r="X306" s="131">
        <v>4000</v>
      </c>
      <c r="Y306" s="75"/>
      <c r="Z306" s="75"/>
      <c r="AA306" s="75"/>
      <c r="AB306" s="307">
        <f>SUM(P307:AA307)</f>
        <v>20000</v>
      </c>
      <c r="AC306" s="282"/>
      <c r="AD306" s="282"/>
      <c r="AE306" s="282"/>
      <c r="AF306" s="282"/>
      <c r="AG306" s="328">
        <v>20</v>
      </c>
      <c r="AH306" s="260">
        <f>SUM(P307:U307)</f>
        <v>15000</v>
      </c>
    </row>
    <row r="307" spans="1:34" s="45" customFormat="1" ht="30" customHeight="1">
      <c r="A307" s="317"/>
      <c r="B307" s="317"/>
      <c r="C307" s="304"/>
      <c r="D307" s="296"/>
      <c r="E307" s="296"/>
      <c r="F307" s="369"/>
      <c r="G307" s="285"/>
      <c r="H307" s="488"/>
      <c r="I307" s="303"/>
      <c r="J307" s="303"/>
      <c r="K307" s="285"/>
      <c r="L307" s="306"/>
      <c r="M307" s="304"/>
      <c r="N307" s="296"/>
      <c r="O307" s="75" t="s">
        <v>19</v>
      </c>
      <c r="P307" s="131"/>
      <c r="Q307" s="131"/>
      <c r="R307" s="131">
        <v>10000</v>
      </c>
      <c r="S307" s="131"/>
      <c r="T307" s="131">
        <v>5000</v>
      </c>
      <c r="U307" s="131"/>
      <c r="V307" s="131"/>
      <c r="W307" s="131"/>
      <c r="X307" s="131">
        <v>5000</v>
      </c>
      <c r="Y307" s="131"/>
      <c r="Z307" s="131"/>
      <c r="AA307" s="131"/>
      <c r="AB307" s="307"/>
      <c r="AC307" s="283"/>
      <c r="AD307" s="283"/>
      <c r="AE307" s="283"/>
      <c r="AF307" s="283"/>
      <c r="AG307" s="329"/>
      <c r="AH307" s="273"/>
    </row>
    <row r="308" spans="1:34" s="45" customFormat="1" ht="18" customHeight="1">
      <c r="A308" s="316"/>
      <c r="B308" s="316"/>
      <c r="C308" s="304" t="s">
        <v>383</v>
      </c>
      <c r="D308" s="296">
        <v>4</v>
      </c>
      <c r="E308" s="296" t="s">
        <v>209</v>
      </c>
      <c r="F308" s="369" t="s">
        <v>1051</v>
      </c>
      <c r="G308" s="284"/>
      <c r="H308" s="488"/>
      <c r="I308" s="303" t="s">
        <v>186</v>
      </c>
      <c r="J308" s="303" t="s">
        <v>829</v>
      </c>
      <c r="K308" s="284"/>
      <c r="L308" s="306"/>
      <c r="M308" s="304" t="s">
        <v>384</v>
      </c>
      <c r="N308" s="304" t="s">
        <v>751</v>
      </c>
      <c r="O308" s="75" t="s">
        <v>194</v>
      </c>
      <c r="P308" s="129"/>
      <c r="Q308" s="75"/>
      <c r="R308" s="75"/>
      <c r="S308" s="75"/>
      <c r="T308" s="75"/>
      <c r="U308" s="75"/>
      <c r="V308" s="75"/>
      <c r="W308" s="75"/>
      <c r="X308" s="75"/>
      <c r="Y308" s="138"/>
      <c r="Z308" s="138"/>
      <c r="AA308" s="75">
        <v>3</v>
      </c>
      <c r="AB308" s="307">
        <f>SUM(P309:AA309)</f>
        <v>0</v>
      </c>
      <c r="AC308" s="282"/>
      <c r="AD308" s="282"/>
      <c r="AE308" s="282"/>
      <c r="AF308" s="282"/>
      <c r="AG308" s="328">
        <v>20</v>
      </c>
      <c r="AH308" s="260">
        <f>SUM(P309:U309)</f>
        <v>0</v>
      </c>
    </row>
    <row r="309" spans="1:34" s="45" customFormat="1" ht="27" customHeight="1">
      <c r="A309" s="317"/>
      <c r="B309" s="317"/>
      <c r="C309" s="304"/>
      <c r="D309" s="296"/>
      <c r="E309" s="296"/>
      <c r="F309" s="369"/>
      <c r="G309" s="285"/>
      <c r="H309" s="488"/>
      <c r="I309" s="303"/>
      <c r="J309" s="303"/>
      <c r="K309" s="285"/>
      <c r="L309" s="306"/>
      <c r="M309" s="304"/>
      <c r="N309" s="304"/>
      <c r="O309" s="75" t="s">
        <v>19</v>
      </c>
      <c r="P309" s="154">
        <v>0</v>
      </c>
      <c r="Q309" s="154">
        <v>0</v>
      </c>
      <c r="R309" s="154">
        <v>0</v>
      </c>
      <c r="S309" s="154">
        <v>0</v>
      </c>
      <c r="T309" s="154">
        <v>0</v>
      </c>
      <c r="U309" s="154">
        <v>0</v>
      </c>
      <c r="V309" s="154">
        <v>0</v>
      </c>
      <c r="W309" s="154">
        <v>0</v>
      </c>
      <c r="X309" s="154">
        <v>0</v>
      </c>
      <c r="Y309" s="154">
        <v>0</v>
      </c>
      <c r="Z309" s="154">
        <v>0</v>
      </c>
      <c r="AA309" s="154">
        <v>0</v>
      </c>
      <c r="AB309" s="307"/>
      <c r="AC309" s="283"/>
      <c r="AD309" s="283"/>
      <c r="AE309" s="283"/>
      <c r="AF309" s="283"/>
      <c r="AG309" s="329"/>
      <c r="AH309" s="273"/>
    </row>
    <row r="310" spans="1:34" s="111" customFormat="1" ht="37.5">
      <c r="A310" s="275">
        <v>32</v>
      </c>
      <c r="B310" s="275" t="s">
        <v>1140</v>
      </c>
      <c r="C310" s="380" t="s">
        <v>852</v>
      </c>
      <c r="D310" s="275">
        <v>2</v>
      </c>
      <c r="E310" s="295" t="s">
        <v>831</v>
      </c>
      <c r="F310" s="436" t="s">
        <v>1051</v>
      </c>
      <c r="G310" s="314">
        <v>1</v>
      </c>
      <c r="H310" s="295" t="s">
        <v>32</v>
      </c>
      <c r="I310" s="275" t="s">
        <v>186</v>
      </c>
      <c r="J310" s="314" t="s">
        <v>210</v>
      </c>
      <c r="K310" s="314" t="s">
        <v>211</v>
      </c>
      <c r="L310" s="294"/>
      <c r="M310" s="294"/>
      <c r="N310" s="294" t="s">
        <v>692</v>
      </c>
      <c r="O310" s="99" t="s">
        <v>190</v>
      </c>
      <c r="P310" s="108">
        <f t="shared" ref="P310:Q310" si="97">P314</f>
        <v>300</v>
      </c>
      <c r="Q310" s="108">
        <f t="shared" si="97"/>
        <v>300</v>
      </c>
      <c r="R310" s="68">
        <f>R314</f>
        <v>500</v>
      </c>
      <c r="S310" s="68">
        <f t="shared" ref="S310:AA310" si="98">S314</f>
        <v>500</v>
      </c>
      <c r="T310" s="68">
        <f t="shared" si="98"/>
        <v>500</v>
      </c>
      <c r="U310" s="68">
        <f t="shared" si="98"/>
        <v>1500</v>
      </c>
      <c r="V310" s="68">
        <f t="shared" si="98"/>
        <v>1500</v>
      </c>
      <c r="W310" s="68">
        <f t="shared" si="98"/>
        <v>2000</v>
      </c>
      <c r="X310" s="68">
        <f t="shared" si="98"/>
        <v>2000</v>
      </c>
      <c r="Y310" s="68">
        <f t="shared" si="98"/>
        <v>500</v>
      </c>
      <c r="Z310" s="68">
        <f t="shared" si="98"/>
        <v>300</v>
      </c>
      <c r="AA310" s="68">
        <f t="shared" si="98"/>
        <v>100</v>
      </c>
      <c r="AB310" s="265">
        <f>SUM(P311:AA311)</f>
        <v>61100</v>
      </c>
      <c r="AC310" s="262" t="s">
        <v>998</v>
      </c>
      <c r="AD310" s="262" t="s">
        <v>980</v>
      </c>
      <c r="AE310" s="262"/>
      <c r="AF310" s="262"/>
      <c r="AG310" s="326">
        <v>100</v>
      </c>
      <c r="AH310" s="265">
        <f>SUM(AH312:AH317)</f>
        <v>26700</v>
      </c>
    </row>
    <row r="311" spans="1:34" s="111" customFormat="1" ht="48.6" customHeight="1">
      <c r="A311" s="275"/>
      <c r="B311" s="275"/>
      <c r="C311" s="381"/>
      <c r="D311" s="275"/>
      <c r="E311" s="295"/>
      <c r="F311" s="436"/>
      <c r="G311" s="315"/>
      <c r="H311" s="295"/>
      <c r="I311" s="275"/>
      <c r="J311" s="315"/>
      <c r="K311" s="315"/>
      <c r="L311" s="294"/>
      <c r="M311" s="294"/>
      <c r="N311" s="294"/>
      <c r="O311" s="99" t="s">
        <v>19</v>
      </c>
      <c r="P311" s="112">
        <f>SUM(P313,P315,P317)</f>
        <v>0</v>
      </c>
      <c r="Q311" s="112">
        <f t="shared" ref="Q311:AA311" si="99">SUM(Q313,Q315,Q317)</f>
        <v>2700</v>
      </c>
      <c r="R311" s="112">
        <f t="shared" si="99"/>
        <v>8000</v>
      </c>
      <c r="S311" s="112">
        <f t="shared" si="99"/>
        <v>3000</v>
      </c>
      <c r="T311" s="112">
        <f t="shared" si="99"/>
        <v>3000</v>
      </c>
      <c r="U311" s="112">
        <f t="shared" si="99"/>
        <v>10000</v>
      </c>
      <c r="V311" s="112">
        <f t="shared" si="99"/>
        <v>4000</v>
      </c>
      <c r="W311" s="112">
        <f t="shared" si="99"/>
        <v>10000</v>
      </c>
      <c r="X311" s="112">
        <f t="shared" si="99"/>
        <v>12900</v>
      </c>
      <c r="Y311" s="112">
        <f t="shared" si="99"/>
        <v>5000</v>
      </c>
      <c r="Z311" s="112">
        <f t="shared" si="99"/>
        <v>2500</v>
      </c>
      <c r="AA311" s="112">
        <f t="shared" si="99"/>
        <v>0</v>
      </c>
      <c r="AB311" s="265"/>
      <c r="AC311" s="262"/>
      <c r="AD311" s="262"/>
      <c r="AE311" s="262"/>
      <c r="AF311" s="262"/>
      <c r="AG311" s="327"/>
      <c r="AH311" s="265"/>
    </row>
    <row r="312" spans="1:34">
      <c r="A312" s="375"/>
      <c r="B312" s="375"/>
      <c r="C312" s="304" t="s">
        <v>802</v>
      </c>
      <c r="D312" s="375">
        <v>1</v>
      </c>
      <c r="E312" s="312" t="s">
        <v>316</v>
      </c>
      <c r="F312" s="486" t="s">
        <v>1052</v>
      </c>
      <c r="G312" s="316"/>
      <c r="H312" s="302"/>
      <c r="I312" s="296" t="s">
        <v>186</v>
      </c>
      <c r="J312" s="316" t="s">
        <v>210</v>
      </c>
      <c r="K312" s="316"/>
      <c r="L312" s="293"/>
      <c r="M312" s="375" t="s">
        <v>317</v>
      </c>
      <c r="N312" s="312" t="s">
        <v>43</v>
      </c>
      <c r="O312" s="85" t="s">
        <v>42</v>
      </c>
      <c r="P312" s="92"/>
      <c r="Q312" s="92"/>
      <c r="R312" s="92"/>
      <c r="S312" s="92"/>
      <c r="T312" s="92"/>
      <c r="U312" s="92"/>
      <c r="V312" s="92"/>
      <c r="W312" s="92"/>
      <c r="X312" s="92">
        <v>1</v>
      </c>
      <c r="Y312" s="92"/>
      <c r="Z312" s="92"/>
      <c r="AA312" s="92"/>
      <c r="AB312" s="307">
        <f>SUM(P313:AA313)</f>
        <v>0</v>
      </c>
      <c r="AC312" s="290"/>
      <c r="AD312" s="290"/>
      <c r="AE312" s="290"/>
      <c r="AF312" s="290"/>
      <c r="AG312" s="336">
        <v>10</v>
      </c>
      <c r="AH312" s="260">
        <f>SUM(P313:U313)</f>
        <v>0</v>
      </c>
    </row>
    <row r="313" spans="1:34" ht="45" customHeight="1">
      <c r="A313" s="375"/>
      <c r="B313" s="375"/>
      <c r="C313" s="293"/>
      <c r="D313" s="375"/>
      <c r="E313" s="313"/>
      <c r="F313" s="487"/>
      <c r="G313" s="317"/>
      <c r="H313" s="302"/>
      <c r="I313" s="296"/>
      <c r="J313" s="317"/>
      <c r="K313" s="317"/>
      <c r="L313" s="293"/>
      <c r="M313" s="375"/>
      <c r="N313" s="313"/>
      <c r="O313" s="85" t="s">
        <v>19</v>
      </c>
      <c r="P313" s="86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307"/>
      <c r="AC313" s="290"/>
      <c r="AD313" s="290"/>
      <c r="AE313" s="290"/>
      <c r="AF313" s="290"/>
      <c r="AG313" s="337"/>
      <c r="AH313" s="273"/>
    </row>
    <row r="314" spans="1:34" ht="37.5">
      <c r="A314" s="375"/>
      <c r="B314" s="375"/>
      <c r="C314" s="293" t="s">
        <v>924</v>
      </c>
      <c r="D314" s="375">
        <v>2</v>
      </c>
      <c r="E314" s="375" t="s">
        <v>209</v>
      </c>
      <c r="F314" s="473" t="s">
        <v>1051</v>
      </c>
      <c r="G314" s="316"/>
      <c r="H314" s="302"/>
      <c r="I314" s="296" t="s">
        <v>186</v>
      </c>
      <c r="J314" s="296" t="s">
        <v>210</v>
      </c>
      <c r="K314" s="316"/>
      <c r="L314" s="293" t="s">
        <v>318</v>
      </c>
      <c r="M314" s="375" t="s">
        <v>319</v>
      </c>
      <c r="N314" s="312" t="s">
        <v>692</v>
      </c>
      <c r="O314" s="85" t="s">
        <v>190</v>
      </c>
      <c r="P314" s="15">
        <v>300</v>
      </c>
      <c r="Q314" s="15">
        <v>300</v>
      </c>
      <c r="R314" s="15">
        <v>500</v>
      </c>
      <c r="S314" s="15">
        <v>500</v>
      </c>
      <c r="T314" s="15">
        <v>500</v>
      </c>
      <c r="U314" s="15">
        <v>1500</v>
      </c>
      <c r="V314" s="15">
        <v>1500</v>
      </c>
      <c r="W314" s="15">
        <v>2000</v>
      </c>
      <c r="X314" s="15">
        <v>2000</v>
      </c>
      <c r="Y314" s="15">
        <v>500</v>
      </c>
      <c r="Z314" s="15">
        <v>300</v>
      </c>
      <c r="AA314" s="15">
        <v>100</v>
      </c>
      <c r="AB314" s="307">
        <f>SUM(P315:AA315)</f>
        <v>51200</v>
      </c>
      <c r="AC314" s="290"/>
      <c r="AD314" s="290"/>
      <c r="AE314" s="290"/>
      <c r="AF314" s="290"/>
      <c r="AG314" s="336">
        <v>70</v>
      </c>
      <c r="AH314" s="260">
        <f>SUM(P315:U315)</f>
        <v>21700</v>
      </c>
    </row>
    <row r="315" spans="1:34" ht="87" customHeight="1">
      <c r="A315" s="375"/>
      <c r="B315" s="375"/>
      <c r="C315" s="293"/>
      <c r="D315" s="375"/>
      <c r="E315" s="375"/>
      <c r="F315" s="473"/>
      <c r="G315" s="317"/>
      <c r="H315" s="302"/>
      <c r="I315" s="296"/>
      <c r="J315" s="296"/>
      <c r="K315" s="317"/>
      <c r="L315" s="293"/>
      <c r="M315" s="375"/>
      <c r="N315" s="313"/>
      <c r="O315" s="85" t="s">
        <v>19</v>
      </c>
      <c r="P315" s="35"/>
      <c r="Q315" s="15">
        <v>2700</v>
      </c>
      <c r="R315" s="15">
        <v>3000</v>
      </c>
      <c r="S315" s="15">
        <v>3000</v>
      </c>
      <c r="T315" s="15">
        <v>3000</v>
      </c>
      <c r="U315" s="15">
        <v>10000</v>
      </c>
      <c r="V315" s="15">
        <v>4000</v>
      </c>
      <c r="W315" s="15">
        <v>10000</v>
      </c>
      <c r="X315" s="15">
        <v>8000</v>
      </c>
      <c r="Y315" s="15">
        <v>5000</v>
      </c>
      <c r="Z315" s="15">
        <v>2500</v>
      </c>
      <c r="AA315" s="14"/>
      <c r="AB315" s="307"/>
      <c r="AC315" s="290"/>
      <c r="AD315" s="290"/>
      <c r="AE315" s="290"/>
      <c r="AF315" s="290"/>
      <c r="AG315" s="337"/>
      <c r="AH315" s="273"/>
    </row>
    <row r="316" spans="1:34">
      <c r="A316" s="375"/>
      <c r="B316" s="375"/>
      <c r="C316" s="293" t="s">
        <v>925</v>
      </c>
      <c r="D316" s="375">
        <v>3</v>
      </c>
      <c r="E316" s="375" t="s">
        <v>209</v>
      </c>
      <c r="F316" s="473" t="s">
        <v>1051</v>
      </c>
      <c r="G316" s="316"/>
      <c r="H316" s="302"/>
      <c r="I316" s="296" t="s">
        <v>186</v>
      </c>
      <c r="J316" s="296" t="s">
        <v>210</v>
      </c>
      <c r="K316" s="316"/>
      <c r="L316" s="293"/>
      <c r="M316" s="375" t="s">
        <v>320</v>
      </c>
      <c r="N316" s="312" t="s">
        <v>321</v>
      </c>
      <c r="O316" s="85" t="s">
        <v>321</v>
      </c>
      <c r="P316" s="85"/>
      <c r="Q316" s="85"/>
      <c r="R316" s="85">
        <v>3</v>
      </c>
      <c r="S316" s="85"/>
      <c r="T316" s="85"/>
      <c r="U316" s="85"/>
      <c r="V316" s="85"/>
      <c r="W316" s="85"/>
      <c r="X316" s="85"/>
      <c r="Y316" s="85"/>
      <c r="Z316" s="85"/>
      <c r="AA316" s="85"/>
      <c r="AB316" s="307">
        <f>SUM(P317:AA317)</f>
        <v>9900</v>
      </c>
      <c r="AC316" s="290"/>
      <c r="AD316" s="290"/>
      <c r="AE316" s="290"/>
      <c r="AF316" s="290"/>
      <c r="AG316" s="336">
        <v>20</v>
      </c>
      <c r="AH316" s="260">
        <f>SUM(P317:U317)</f>
        <v>5000</v>
      </c>
    </row>
    <row r="317" spans="1:34" ht="47.25" customHeight="1">
      <c r="A317" s="375"/>
      <c r="B317" s="375"/>
      <c r="C317" s="293"/>
      <c r="D317" s="375"/>
      <c r="E317" s="375"/>
      <c r="F317" s="473"/>
      <c r="G317" s="317"/>
      <c r="H317" s="302"/>
      <c r="I317" s="296"/>
      <c r="J317" s="296"/>
      <c r="K317" s="317"/>
      <c r="L317" s="293"/>
      <c r="M317" s="375"/>
      <c r="N317" s="313"/>
      <c r="O317" s="85" t="s">
        <v>19</v>
      </c>
      <c r="P317" s="85"/>
      <c r="Q317" s="85"/>
      <c r="R317" s="85">
        <v>5000</v>
      </c>
      <c r="S317" s="85"/>
      <c r="T317" s="85"/>
      <c r="U317" s="85"/>
      <c r="V317" s="85"/>
      <c r="W317" s="85"/>
      <c r="X317" s="85">
        <v>4900</v>
      </c>
      <c r="Y317" s="85"/>
      <c r="Z317" s="85"/>
      <c r="AA317" s="85"/>
      <c r="AB317" s="307"/>
      <c r="AC317" s="290"/>
      <c r="AD317" s="290"/>
      <c r="AE317" s="290"/>
      <c r="AF317" s="290"/>
      <c r="AG317" s="337"/>
      <c r="AH317" s="273"/>
    </row>
    <row r="318" spans="1:34" s="66" customFormat="1" ht="37.5">
      <c r="A318" s="347">
        <v>33</v>
      </c>
      <c r="B318" s="347" t="s">
        <v>1141</v>
      </c>
      <c r="C318" s="374" t="s">
        <v>899</v>
      </c>
      <c r="D318" s="347">
        <v>3</v>
      </c>
      <c r="E318" s="275" t="s">
        <v>209</v>
      </c>
      <c r="F318" s="295" t="s">
        <v>1051</v>
      </c>
      <c r="G318" s="314">
        <v>1</v>
      </c>
      <c r="H318" s="295" t="s">
        <v>32</v>
      </c>
      <c r="I318" s="275" t="s">
        <v>186</v>
      </c>
      <c r="J318" s="275" t="s">
        <v>210</v>
      </c>
      <c r="K318" s="314" t="s">
        <v>211</v>
      </c>
      <c r="L318" s="374"/>
      <c r="M318" s="374"/>
      <c r="N318" s="374" t="s">
        <v>701</v>
      </c>
      <c r="O318" s="89" t="s">
        <v>190</v>
      </c>
      <c r="P318" s="68">
        <v>1100</v>
      </c>
      <c r="Q318" s="110">
        <v>1500</v>
      </c>
      <c r="R318" s="69">
        <v>1250</v>
      </c>
      <c r="S318" s="69">
        <v>1250</v>
      </c>
      <c r="T318" s="69">
        <v>1250</v>
      </c>
      <c r="U318" s="69">
        <v>1400</v>
      </c>
      <c r="V318" s="69">
        <v>1650</v>
      </c>
      <c r="W318" s="69">
        <v>2150</v>
      </c>
      <c r="X318" s="69">
        <v>2150</v>
      </c>
      <c r="Y318" s="69">
        <v>2150</v>
      </c>
      <c r="Z318" s="69">
        <v>1251</v>
      </c>
      <c r="AA318" s="70"/>
      <c r="AB318" s="265">
        <f>SUM(P319:AA319)</f>
        <v>70800</v>
      </c>
      <c r="AC318" s="262" t="s">
        <v>998</v>
      </c>
      <c r="AD318" s="264" t="s">
        <v>981</v>
      </c>
      <c r="AE318" s="264"/>
      <c r="AF318" s="264"/>
      <c r="AG318" s="322">
        <v>100</v>
      </c>
      <c r="AH318" s="265">
        <f>SUM(AH320)</f>
        <v>42700</v>
      </c>
    </row>
    <row r="319" spans="1:34" s="66" customFormat="1" ht="46.15" customHeight="1">
      <c r="A319" s="347"/>
      <c r="B319" s="347"/>
      <c r="C319" s="374"/>
      <c r="D319" s="347"/>
      <c r="E319" s="275"/>
      <c r="F319" s="295"/>
      <c r="G319" s="315"/>
      <c r="H319" s="295"/>
      <c r="I319" s="275"/>
      <c r="J319" s="275"/>
      <c r="K319" s="315"/>
      <c r="L319" s="428"/>
      <c r="M319" s="374"/>
      <c r="N319" s="374"/>
      <c r="O319" s="89" t="s">
        <v>19</v>
      </c>
      <c r="P319" s="90">
        <f>SUM(P321)</f>
        <v>4900</v>
      </c>
      <c r="Q319" s="90">
        <f t="shared" ref="Q319:AA319" si="100">SUM(Q321)</f>
        <v>13700</v>
      </c>
      <c r="R319" s="90">
        <f t="shared" si="100"/>
        <v>9800</v>
      </c>
      <c r="S319" s="90">
        <f t="shared" si="100"/>
        <v>4900</v>
      </c>
      <c r="T319" s="90">
        <f t="shared" si="100"/>
        <v>600</v>
      </c>
      <c r="U319" s="90">
        <f t="shared" si="100"/>
        <v>8800</v>
      </c>
      <c r="V319" s="90">
        <f t="shared" si="100"/>
        <v>680</v>
      </c>
      <c r="W319" s="90">
        <f t="shared" si="100"/>
        <v>8820</v>
      </c>
      <c r="X319" s="90">
        <f t="shared" si="100"/>
        <v>4900</v>
      </c>
      <c r="Y319" s="90">
        <f t="shared" si="100"/>
        <v>8800</v>
      </c>
      <c r="Z319" s="90">
        <f t="shared" si="100"/>
        <v>4900</v>
      </c>
      <c r="AA319" s="90">
        <f t="shared" si="100"/>
        <v>0</v>
      </c>
      <c r="AB319" s="265"/>
      <c r="AC319" s="262"/>
      <c r="AD319" s="264"/>
      <c r="AE319" s="264"/>
      <c r="AF319" s="264"/>
      <c r="AG319" s="323"/>
      <c r="AH319" s="265"/>
    </row>
    <row r="320" spans="1:34" ht="24" customHeight="1">
      <c r="A320" s="375"/>
      <c r="B320" s="375"/>
      <c r="C320" s="293" t="s">
        <v>208</v>
      </c>
      <c r="D320" s="375">
        <v>1</v>
      </c>
      <c r="E320" s="375" t="s">
        <v>209</v>
      </c>
      <c r="F320" s="491" t="s">
        <v>1051</v>
      </c>
      <c r="G320" s="316"/>
      <c r="H320" s="302"/>
      <c r="I320" s="296" t="s">
        <v>186</v>
      </c>
      <c r="J320" s="296" t="s">
        <v>210</v>
      </c>
      <c r="K320" s="316"/>
      <c r="L320" s="293"/>
      <c r="M320" s="293" t="s">
        <v>212</v>
      </c>
      <c r="N320" s="304" t="s">
        <v>701</v>
      </c>
      <c r="O320" s="75" t="s">
        <v>190</v>
      </c>
      <c r="P320" s="35">
        <v>1100</v>
      </c>
      <c r="Q320" s="15">
        <v>1500</v>
      </c>
      <c r="R320" s="14">
        <v>1250</v>
      </c>
      <c r="S320" s="14">
        <v>1250</v>
      </c>
      <c r="T320" s="14">
        <v>1250</v>
      </c>
      <c r="U320" s="14">
        <v>1400</v>
      </c>
      <c r="V320" s="14">
        <v>1650</v>
      </c>
      <c r="W320" s="14">
        <v>2150</v>
      </c>
      <c r="X320" s="14">
        <v>2150</v>
      </c>
      <c r="Y320" s="14">
        <v>2150</v>
      </c>
      <c r="Z320" s="14">
        <v>1251</v>
      </c>
      <c r="AA320" s="85"/>
      <c r="AB320" s="389">
        <f>SUM(P321:AA321)</f>
        <v>70800</v>
      </c>
      <c r="AC320" s="290"/>
      <c r="AD320" s="290"/>
      <c r="AE320" s="290"/>
      <c r="AF320" s="290"/>
      <c r="AG320" s="312">
        <v>100</v>
      </c>
      <c r="AH320" s="260">
        <f>SUM(P321:U321)</f>
        <v>42700</v>
      </c>
    </row>
    <row r="321" spans="1:34">
      <c r="A321" s="375"/>
      <c r="B321" s="375"/>
      <c r="C321" s="293"/>
      <c r="D321" s="375"/>
      <c r="E321" s="375"/>
      <c r="F321" s="491"/>
      <c r="G321" s="317"/>
      <c r="H321" s="302"/>
      <c r="I321" s="296"/>
      <c r="J321" s="296"/>
      <c r="K321" s="317"/>
      <c r="L321" s="293"/>
      <c r="M321" s="293"/>
      <c r="N321" s="304"/>
      <c r="O321" s="75" t="s">
        <v>19</v>
      </c>
      <c r="P321" s="15">
        <v>4900</v>
      </c>
      <c r="Q321" s="15">
        <f>13720-20</f>
        <v>13700</v>
      </c>
      <c r="R321" s="15">
        <v>9800</v>
      </c>
      <c r="S321" s="15">
        <v>4900</v>
      </c>
      <c r="T321" s="15">
        <v>600</v>
      </c>
      <c r="U321" s="15">
        <f>8820-20</f>
        <v>8800</v>
      </c>
      <c r="V321" s="15">
        <f>685-5</f>
        <v>680</v>
      </c>
      <c r="W321" s="15">
        <v>8820</v>
      </c>
      <c r="X321" s="15">
        <v>4900</v>
      </c>
      <c r="Y321" s="15">
        <f>8820-20</f>
        <v>8800</v>
      </c>
      <c r="Z321" s="15">
        <v>4900</v>
      </c>
      <c r="AA321" s="85"/>
      <c r="AB321" s="389"/>
      <c r="AC321" s="290"/>
      <c r="AD321" s="290"/>
      <c r="AE321" s="290"/>
      <c r="AF321" s="290"/>
      <c r="AG321" s="313"/>
      <c r="AH321" s="273"/>
    </row>
    <row r="322" spans="1:34" s="111" customFormat="1" ht="37.5">
      <c r="A322" s="275">
        <v>34</v>
      </c>
      <c r="B322" s="275" t="s">
        <v>1142</v>
      </c>
      <c r="C322" s="294" t="s">
        <v>703</v>
      </c>
      <c r="D322" s="275">
        <v>4</v>
      </c>
      <c r="E322" s="275" t="s">
        <v>420</v>
      </c>
      <c r="F322" s="436" t="s">
        <v>1053</v>
      </c>
      <c r="G322" s="314">
        <v>1</v>
      </c>
      <c r="H322" s="295" t="s">
        <v>32</v>
      </c>
      <c r="I322" s="275" t="s">
        <v>186</v>
      </c>
      <c r="J322" s="314" t="s">
        <v>832</v>
      </c>
      <c r="K322" s="314" t="s">
        <v>211</v>
      </c>
      <c r="L322" s="294"/>
      <c r="M322" s="294"/>
      <c r="N322" s="294" t="s">
        <v>692</v>
      </c>
      <c r="O322" s="99" t="s">
        <v>190</v>
      </c>
      <c r="P322" s="108">
        <f>P328</f>
        <v>500</v>
      </c>
      <c r="Q322" s="108">
        <f t="shared" ref="Q322:AA322" si="101">Q328</f>
        <v>900</v>
      </c>
      <c r="R322" s="108">
        <f t="shared" si="101"/>
        <v>900</v>
      </c>
      <c r="S322" s="108">
        <f t="shared" si="101"/>
        <v>900</v>
      </c>
      <c r="T322" s="108">
        <f t="shared" si="101"/>
        <v>900</v>
      </c>
      <c r="U322" s="108">
        <f t="shared" si="101"/>
        <v>900</v>
      </c>
      <c r="V322" s="108">
        <f t="shared" si="101"/>
        <v>900</v>
      </c>
      <c r="W322" s="108">
        <f t="shared" si="101"/>
        <v>900</v>
      </c>
      <c r="X322" s="108">
        <f t="shared" si="101"/>
        <v>900</v>
      </c>
      <c r="Y322" s="108">
        <f t="shared" si="101"/>
        <v>900</v>
      </c>
      <c r="Z322" s="108">
        <f t="shared" si="101"/>
        <v>900</v>
      </c>
      <c r="AA322" s="108">
        <f t="shared" si="101"/>
        <v>500</v>
      </c>
      <c r="AB322" s="265">
        <f>SUM(P323:AA323)</f>
        <v>56600</v>
      </c>
      <c r="AC322" s="262" t="s">
        <v>998</v>
      </c>
      <c r="AD322" s="262" t="s">
        <v>982</v>
      </c>
      <c r="AE322" s="262"/>
      <c r="AF322" s="262"/>
      <c r="AG322" s="326">
        <f>SUM(AG324:AG335)</f>
        <v>100</v>
      </c>
      <c r="AH322" s="265">
        <f>SUM(AH324:AH335)</f>
        <v>38600</v>
      </c>
    </row>
    <row r="323" spans="1:34" s="111" customFormat="1" ht="41.45" customHeight="1">
      <c r="A323" s="275"/>
      <c r="B323" s="275"/>
      <c r="C323" s="294"/>
      <c r="D323" s="275"/>
      <c r="E323" s="275"/>
      <c r="F323" s="436"/>
      <c r="G323" s="315"/>
      <c r="H323" s="295"/>
      <c r="I323" s="275"/>
      <c r="J323" s="315"/>
      <c r="K323" s="315"/>
      <c r="L323" s="416"/>
      <c r="M323" s="294"/>
      <c r="N323" s="294"/>
      <c r="O323" s="99" t="s">
        <v>19</v>
      </c>
      <c r="P323" s="112">
        <f>SUM(P325,P327,P329,P331,P333,P335)</f>
        <v>0</v>
      </c>
      <c r="Q323" s="112">
        <f t="shared" ref="Q323:AA323" si="102">SUM(Q325,Q327,Q329,Q331,Q333,Q335)</f>
        <v>8920</v>
      </c>
      <c r="R323" s="112">
        <f t="shared" si="102"/>
        <v>14680</v>
      </c>
      <c r="S323" s="112">
        <f t="shared" si="102"/>
        <v>0</v>
      </c>
      <c r="T323" s="112">
        <f t="shared" si="102"/>
        <v>0</v>
      </c>
      <c r="U323" s="112">
        <f t="shared" si="102"/>
        <v>15000</v>
      </c>
      <c r="V323" s="112">
        <f t="shared" si="102"/>
        <v>0</v>
      </c>
      <c r="W323" s="112">
        <f t="shared" si="102"/>
        <v>18000</v>
      </c>
      <c r="X323" s="112">
        <f t="shared" si="102"/>
        <v>0</v>
      </c>
      <c r="Y323" s="112">
        <f t="shared" si="102"/>
        <v>0</v>
      </c>
      <c r="Z323" s="112">
        <f t="shared" si="102"/>
        <v>0</v>
      </c>
      <c r="AA323" s="112">
        <f t="shared" si="102"/>
        <v>0</v>
      </c>
      <c r="AB323" s="265"/>
      <c r="AC323" s="262"/>
      <c r="AD323" s="262"/>
      <c r="AE323" s="262"/>
      <c r="AF323" s="262"/>
      <c r="AG323" s="327"/>
      <c r="AH323" s="265"/>
    </row>
    <row r="324" spans="1:34" s="45" customFormat="1">
      <c r="A324" s="296"/>
      <c r="B324" s="296"/>
      <c r="C324" s="304" t="s">
        <v>702</v>
      </c>
      <c r="D324" s="296">
        <v>1</v>
      </c>
      <c r="E324" s="296" t="s">
        <v>420</v>
      </c>
      <c r="F324" s="369" t="s">
        <v>1053</v>
      </c>
      <c r="G324" s="316"/>
      <c r="H324" s="302"/>
      <c r="I324" s="296" t="s">
        <v>186</v>
      </c>
      <c r="J324" s="316" t="s">
        <v>421</v>
      </c>
      <c r="K324" s="316"/>
      <c r="L324" s="304" t="s">
        <v>422</v>
      </c>
      <c r="M324" s="304" t="s">
        <v>423</v>
      </c>
      <c r="N324" s="316" t="s">
        <v>63</v>
      </c>
      <c r="O324" s="75" t="s">
        <v>44</v>
      </c>
      <c r="P324" s="79"/>
      <c r="Q324" s="75">
        <v>25</v>
      </c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307">
        <f>SUM(P325:AA325)</f>
        <v>6000</v>
      </c>
      <c r="AC324" s="273"/>
      <c r="AD324" s="273"/>
      <c r="AE324" s="273"/>
      <c r="AF324" s="273"/>
      <c r="AG324" s="316">
        <v>20</v>
      </c>
      <c r="AH324" s="260">
        <f>SUM(P325:U325)</f>
        <v>6000</v>
      </c>
    </row>
    <row r="325" spans="1:34" s="45" customFormat="1" ht="40.9" customHeight="1">
      <c r="A325" s="296"/>
      <c r="B325" s="296"/>
      <c r="C325" s="304"/>
      <c r="D325" s="296"/>
      <c r="E325" s="296"/>
      <c r="F325" s="369"/>
      <c r="G325" s="317"/>
      <c r="H325" s="302"/>
      <c r="I325" s="296"/>
      <c r="J325" s="317"/>
      <c r="K325" s="317"/>
      <c r="L325" s="304"/>
      <c r="M325" s="304"/>
      <c r="N325" s="317"/>
      <c r="O325" s="75" t="s">
        <v>19</v>
      </c>
      <c r="P325" s="79"/>
      <c r="Q325" s="130">
        <v>6000</v>
      </c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307"/>
      <c r="AC325" s="273"/>
      <c r="AD325" s="273"/>
      <c r="AE325" s="273"/>
      <c r="AF325" s="273"/>
      <c r="AG325" s="317"/>
      <c r="AH325" s="273"/>
    </row>
    <row r="326" spans="1:34" s="45" customFormat="1">
      <c r="A326" s="296"/>
      <c r="B326" s="296"/>
      <c r="C326" s="304" t="s">
        <v>676</v>
      </c>
      <c r="D326" s="296">
        <v>1</v>
      </c>
      <c r="E326" s="296" t="s">
        <v>209</v>
      </c>
      <c r="F326" s="369" t="s">
        <v>1051</v>
      </c>
      <c r="G326" s="316"/>
      <c r="H326" s="302"/>
      <c r="I326" s="296" t="s">
        <v>186</v>
      </c>
      <c r="J326" s="316" t="s">
        <v>210</v>
      </c>
      <c r="K326" s="316"/>
      <c r="L326" s="304" t="s">
        <v>418</v>
      </c>
      <c r="M326" s="304" t="s">
        <v>419</v>
      </c>
      <c r="N326" s="296" t="s">
        <v>681</v>
      </c>
      <c r="O326" s="75" t="s">
        <v>136</v>
      </c>
      <c r="P326" s="79"/>
      <c r="Q326" s="75"/>
      <c r="R326" s="88"/>
      <c r="S326" s="88"/>
      <c r="T326" s="88"/>
      <c r="U326" s="88"/>
      <c r="V326" s="88"/>
      <c r="W326" s="88"/>
      <c r="X326" s="88">
        <v>1</v>
      </c>
      <c r="Y326" s="88"/>
      <c r="Z326" s="88"/>
      <c r="AA326" s="88"/>
      <c r="AB326" s="307">
        <f>SUM(P327:AA327)</f>
        <v>0</v>
      </c>
      <c r="AC326" s="273"/>
      <c r="AD326" s="273"/>
      <c r="AE326" s="273"/>
      <c r="AF326" s="273"/>
      <c r="AG326" s="316">
        <v>10</v>
      </c>
      <c r="AH326" s="260">
        <f>SUM(P327:U327)</f>
        <v>0</v>
      </c>
    </row>
    <row r="327" spans="1:34" s="45" customFormat="1" ht="40.9" customHeight="1">
      <c r="A327" s="296"/>
      <c r="B327" s="296"/>
      <c r="C327" s="304"/>
      <c r="D327" s="296"/>
      <c r="E327" s="296"/>
      <c r="F327" s="369"/>
      <c r="G327" s="317"/>
      <c r="H327" s="302"/>
      <c r="I327" s="296"/>
      <c r="J327" s="317"/>
      <c r="K327" s="317"/>
      <c r="L327" s="304"/>
      <c r="M327" s="304"/>
      <c r="N327" s="296"/>
      <c r="O327" s="75" t="s">
        <v>19</v>
      </c>
      <c r="P327" s="79"/>
      <c r="Q327" s="130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307"/>
      <c r="AC327" s="273"/>
      <c r="AD327" s="273"/>
      <c r="AE327" s="273"/>
      <c r="AF327" s="273"/>
      <c r="AG327" s="317"/>
      <c r="AH327" s="273"/>
    </row>
    <row r="328" spans="1:34" s="45" customFormat="1" ht="21" customHeight="1">
      <c r="A328" s="296"/>
      <c r="B328" s="296"/>
      <c r="C328" s="304" t="s">
        <v>677</v>
      </c>
      <c r="D328" s="296">
        <v>2</v>
      </c>
      <c r="E328" s="296" t="s">
        <v>209</v>
      </c>
      <c r="F328" s="369" t="s">
        <v>1051</v>
      </c>
      <c r="G328" s="316"/>
      <c r="H328" s="302"/>
      <c r="I328" s="296" t="s">
        <v>186</v>
      </c>
      <c r="J328" s="316" t="s">
        <v>210</v>
      </c>
      <c r="K328" s="316"/>
      <c r="L328" s="304" t="s">
        <v>418</v>
      </c>
      <c r="M328" s="304" t="s">
        <v>419</v>
      </c>
      <c r="N328" s="304" t="s">
        <v>692</v>
      </c>
      <c r="O328" s="75" t="s">
        <v>190</v>
      </c>
      <c r="P328" s="75">
        <v>500</v>
      </c>
      <c r="Q328" s="75">
        <v>900</v>
      </c>
      <c r="R328" s="75">
        <v>900</v>
      </c>
      <c r="S328" s="75">
        <v>900</v>
      </c>
      <c r="T328" s="75">
        <v>900</v>
      </c>
      <c r="U328" s="75">
        <v>900</v>
      </c>
      <c r="V328" s="75">
        <v>900</v>
      </c>
      <c r="W328" s="75">
        <v>900</v>
      </c>
      <c r="X328" s="75">
        <v>900</v>
      </c>
      <c r="Y328" s="75">
        <v>900</v>
      </c>
      <c r="Z328" s="75">
        <v>900</v>
      </c>
      <c r="AA328" s="75">
        <v>500</v>
      </c>
      <c r="AB328" s="307">
        <f>SUM(P329:AA329)</f>
        <v>14680</v>
      </c>
      <c r="AC328" s="273"/>
      <c r="AD328" s="273"/>
      <c r="AE328" s="273"/>
      <c r="AF328" s="273"/>
      <c r="AG328" s="316">
        <v>20</v>
      </c>
      <c r="AH328" s="260">
        <f>SUM(P329:U329)</f>
        <v>14680</v>
      </c>
    </row>
    <row r="329" spans="1:34" s="45" customFormat="1">
      <c r="A329" s="296"/>
      <c r="B329" s="296"/>
      <c r="C329" s="304"/>
      <c r="D329" s="296"/>
      <c r="E329" s="296"/>
      <c r="F329" s="369"/>
      <c r="G329" s="317"/>
      <c r="H329" s="302"/>
      <c r="I329" s="296"/>
      <c r="J329" s="317"/>
      <c r="K329" s="317"/>
      <c r="L329" s="304"/>
      <c r="M329" s="304"/>
      <c r="N329" s="304"/>
      <c r="O329" s="75" t="s">
        <v>19</v>
      </c>
      <c r="P329" s="130"/>
      <c r="Q329" s="130"/>
      <c r="R329" s="130">
        <v>14680</v>
      </c>
      <c r="S329" s="130"/>
      <c r="T329" s="130"/>
      <c r="U329" s="130"/>
      <c r="V329" s="130"/>
      <c r="W329" s="130"/>
      <c r="X329" s="130"/>
      <c r="Y329" s="130"/>
      <c r="Z329" s="130"/>
      <c r="AA329" s="130"/>
      <c r="AB329" s="307"/>
      <c r="AC329" s="273"/>
      <c r="AD329" s="273"/>
      <c r="AE329" s="273"/>
      <c r="AF329" s="273"/>
      <c r="AG329" s="317"/>
      <c r="AH329" s="273"/>
    </row>
    <row r="330" spans="1:34" s="45" customFormat="1">
      <c r="A330" s="316"/>
      <c r="B330" s="316"/>
      <c r="C330" s="365" t="s">
        <v>678</v>
      </c>
      <c r="D330" s="316">
        <v>3</v>
      </c>
      <c r="E330" s="296" t="s">
        <v>209</v>
      </c>
      <c r="F330" s="369" t="s">
        <v>1051</v>
      </c>
      <c r="G330" s="316"/>
      <c r="H330" s="302"/>
      <c r="I330" s="296" t="s">
        <v>186</v>
      </c>
      <c r="J330" s="296" t="s">
        <v>210</v>
      </c>
      <c r="K330" s="316"/>
      <c r="L330" s="304" t="s">
        <v>418</v>
      </c>
      <c r="M330" s="304" t="s">
        <v>419</v>
      </c>
      <c r="N330" s="365" t="s">
        <v>704</v>
      </c>
      <c r="O330" s="75" t="s">
        <v>321</v>
      </c>
      <c r="P330" s="79"/>
      <c r="Q330" s="75">
        <v>2</v>
      </c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307">
        <f>SUM(P331:AA331)</f>
        <v>2920</v>
      </c>
      <c r="AC330" s="282"/>
      <c r="AD330" s="282"/>
      <c r="AE330" s="282"/>
      <c r="AF330" s="282"/>
      <c r="AG330" s="316">
        <v>20</v>
      </c>
      <c r="AH330" s="260">
        <f>SUM(P331:U331)</f>
        <v>2920</v>
      </c>
    </row>
    <row r="331" spans="1:34" s="45" customFormat="1">
      <c r="A331" s="317"/>
      <c r="B331" s="317"/>
      <c r="C331" s="366"/>
      <c r="D331" s="317"/>
      <c r="E331" s="296"/>
      <c r="F331" s="369"/>
      <c r="G331" s="317"/>
      <c r="H331" s="302"/>
      <c r="I331" s="296"/>
      <c r="J331" s="296"/>
      <c r="K331" s="317"/>
      <c r="L331" s="304"/>
      <c r="M331" s="304"/>
      <c r="N331" s="366"/>
      <c r="O331" s="75" t="s">
        <v>19</v>
      </c>
      <c r="P331" s="79"/>
      <c r="Q331" s="130">
        <v>2920</v>
      </c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307"/>
      <c r="AC331" s="283"/>
      <c r="AD331" s="283"/>
      <c r="AE331" s="283"/>
      <c r="AF331" s="283"/>
      <c r="AG331" s="317"/>
      <c r="AH331" s="273"/>
    </row>
    <row r="332" spans="1:34" s="45" customFormat="1">
      <c r="A332" s="316"/>
      <c r="B332" s="316"/>
      <c r="C332" s="365" t="s">
        <v>679</v>
      </c>
      <c r="D332" s="316">
        <v>4</v>
      </c>
      <c r="E332" s="296" t="s">
        <v>209</v>
      </c>
      <c r="F332" s="369" t="s">
        <v>1051</v>
      </c>
      <c r="G332" s="316"/>
      <c r="H332" s="302"/>
      <c r="I332" s="296" t="s">
        <v>186</v>
      </c>
      <c r="J332" s="296" t="s">
        <v>210</v>
      </c>
      <c r="K332" s="316"/>
      <c r="L332" s="304" t="s">
        <v>418</v>
      </c>
      <c r="M332" s="304" t="s">
        <v>419</v>
      </c>
      <c r="N332" s="365" t="s">
        <v>748</v>
      </c>
      <c r="O332" s="75" t="s">
        <v>750</v>
      </c>
      <c r="P332" s="79"/>
      <c r="Q332" s="88"/>
      <c r="R332" s="88"/>
      <c r="S332" s="88"/>
      <c r="T332" s="88"/>
      <c r="U332" s="75">
        <v>1</v>
      </c>
      <c r="V332" s="88"/>
      <c r="W332" s="75">
        <v>1</v>
      </c>
      <c r="X332" s="88"/>
      <c r="Y332" s="88"/>
      <c r="Z332" s="88"/>
      <c r="AA332" s="88"/>
      <c r="AB332" s="307">
        <f>SUM(P333:AA333)</f>
        <v>30000</v>
      </c>
      <c r="AC332" s="282"/>
      <c r="AD332" s="282"/>
      <c r="AE332" s="282"/>
      <c r="AF332" s="282"/>
      <c r="AG332" s="316">
        <v>20</v>
      </c>
      <c r="AH332" s="260">
        <f>SUM(P333:U333)</f>
        <v>15000</v>
      </c>
    </row>
    <row r="333" spans="1:34" s="45" customFormat="1">
      <c r="A333" s="317"/>
      <c r="B333" s="317"/>
      <c r="C333" s="366"/>
      <c r="D333" s="317"/>
      <c r="E333" s="296"/>
      <c r="F333" s="369"/>
      <c r="G333" s="317"/>
      <c r="H333" s="302"/>
      <c r="I333" s="296"/>
      <c r="J333" s="296"/>
      <c r="K333" s="317"/>
      <c r="L333" s="304"/>
      <c r="M333" s="304"/>
      <c r="N333" s="366"/>
      <c r="O333" s="75" t="s">
        <v>19</v>
      </c>
      <c r="P333" s="79"/>
      <c r="Q333" s="88"/>
      <c r="R333" s="88"/>
      <c r="S333" s="88"/>
      <c r="T333" s="88"/>
      <c r="U333" s="130">
        <v>15000</v>
      </c>
      <c r="V333" s="88"/>
      <c r="W333" s="130">
        <v>15000</v>
      </c>
      <c r="X333" s="88"/>
      <c r="Y333" s="88"/>
      <c r="Z333" s="88"/>
      <c r="AA333" s="88"/>
      <c r="AB333" s="307"/>
      <c r="AC333" s="283"/>
      <c r="AD333" s="283"/>
      <c r="AE333" s="283"/>
      <c r="AF333" s="283"/>
      <c r="AG333" s="317"/>
      <c r="AH333" s="273"/>
    </row>
    <row r="334" spans="1:34" s="45" customFormat="1">
      <c r="A334" s="316"/>
      <c r="B334" s="316"/>
      <c r="C334" s="365" t="s">
        <v>680</v>
      </c>
      <c r="D334" s="316">
        <v>5</v>
      </c>
      <c r="E334" s="296" t="s">
        <v>209</v>
      </c>
      <c r="F334" s="369" t="s">
        <v>1051</v>
      </c>
      <c r="G334" s="316"/>
      <c r="H334" s="302"/>
      <c r="I334" s="296" t="s">
        <v>186</v>
      </c>
      <c r="J334" s="296" t="s">
        <v>210</v>
      </c>
      <c r="K334" s="316"/>
      <c r="L334" s="304" t="s">
        <v>418</v>
      </c>
      <c r="M334" s="304" t="s">
        <v>419</v>
      </c>
      <c r="N334" s="365" t="s">
        <v>749</v>
      </c>
      <c r="O334" s="75" t="s">
        <v>750</v>
      </c>
      <c r="P334" s="75"/>
      <c r="Q334" s="75"/>
      <c r="R334" s="75"/>
      <c r="S334" s="75"/>
      <c r="T334" s="75"/>
      <c r="U334" s="75"/>
      <c r="V334" s="75"/>
      <c r="W334" s="75">
        <v>1</v>
      </c>
      <c r="X334" s="75"/>
      <c r="Y334" s="75"/>
      <c r="Z334" s="75"/>
      <c r="AA334" s="75"/>
      <c r="AB334" s="307">
        <f>SUM(P335:AA335)</f>
        <v>3000</v>
      </c>
      <c r="AC334" s="282"/>
      <c r="AD334" s="282"/>
      <c r="AE334" s="282"/>
      <c r="AF334" s="282"/>
      <c r="AG334" s="316">
        <v>10</v>
      </c>
      <c r="AH334" s="260">
        <f>SUM(P335:U335)</f>
        <v>0</v>
      </c>
    </row>
    <row r="335" spans="1:34" s="45" customFormat="1" ht="40.15" customHeight="1">
      <c r="A335" s="317"/>
      <c r="B335" s="317"/>
      <c r="C335" s="366"/>
      <c r="D335" s="317"/>
      <c r="E335" s="296"/>
      <c r="F335" s="369"/>
      <c r="G335" s="317"/>
      <c r="H335" s="302"/>
      <c r="I335" s="296"/>
      <c r="J335" s="296"/>
      <c r="K335" s="317"/>
      <c r="L335" s="304"/>
      <c r="M335" s="304"/>
      <c r="N335" s="366"/>
      <c r="O335" s="75" t="s">
        <v>19</v>
      </c>
      <c r="P335" s="130"/>
      <c r="Q335" s="130"/>
      <c r="R335" s="130"/>
      <c r="S335" s="130"/>
      <c r="T335" s="130"/>
      <c r="U335" s="130"/>
      <c r="V335" s="130"/>
      <c r="W335" s="130">
        <v>3000</v>
      </c>
      <c r="X335" s="130"/>
      <c r="Y335" s="130"/>
      <c r="Z335" s="130"/>
      <c r="AA335" s="130"/>
      <c r="AB335" s="307"/>
      <c r="AC335" s="283"/>
      <c r="AD335" s="283"/>
      <c r="AE335" s="283"/>
      <c r="AF335" s="283"/>
      <c r="AG335" s="317"/>
      <c r="AH335" s="273"/>
    </row>
    <row r="336" spans="1:34" s="217" customFormat="1" ht="37.5">
      <c r="A336" s="297">
        <v>35</v>
      </c>
      <c r="B336" s="297" t="s">
        <v>1143</v>
      </c>
      <c r="C336" s="298" t="s">
        <v>1002</v>
      </c>
      <c r="D336" s="297"/>
      <c r="E336" s="297"/>
      <c r="F336" s="301" t="s">
        <v>1051</v>
      </c>
      <c r="G336" s="299"/>
      <c r="H336" s="301"/>
      <c r="I336" s="297"/>
      <c r="J336" s="299"/>
      <c r="K336" s="299"/>
      <c r="L336" s="298"/>
      <c r="M336" s="298"/>
      <c r="N336" s="298" t="s">
        <v>45</v>
      </c>
      <c r="O336" s="214" t="s">
        <v>41</v>
      </c>
      <c r="P336" s="215"/>
      <c r="Q336" s="215"/>
      <c r="R336" s="215"/>
      <c r="S336" s="215"/>
      <c r="T336" s="215"/>
      <c r="U336" s="215"/>
      <c r="V336" s="215"/>
      <c r="W336" s="215"/>
      <c r="X336" s="215"/>
      <c r="Y336" s="215"/>
      <c r="Z336" s="215"/>
      <c r="AA336" s="215"/>
      <c r="AB336" s="276">
        <f>SUM(P337:AA337)</f>
        <v>2368800</v>
      </c>
      <c r="AC336" s="277" t="s">
        <v>998</v>
      </c>
      <c r="AD336" s="277" t="s">
        <v>975</v>
      </c>
      <c r="AE336" s="277"/>
      <c r="AF336" s="277"/>
      <c r="AG336" s="330"/>
      <c r="AH336" s="276">
        <f>SUM(AH338)</f>
        <v>2368800</v>
      </c>
    </row>
    <row r="337" spans="1:34" s="217" customFormat="1" ht="33" customHeight="1">
      <c r="A337" s="297"/>
      <c r="B337" s="297"/>
      <c r="C337" s="298"/>
      <c r="D337" s="297"/>
      <c r="E337" s="297"/>
      <c r="F337" s="301"/>
      <c r="G337" s="300"/>
      <c r="H337" s="301"/>
      <c r="I337" s="297"/>
      <c r="J337" s="300"/>
      <c r="K337" s="300"/>
      <c r="L337" s="406"/>
      <c r="M337" s="298"/>
      <c r="N337" s="298"/>
      <c r="O337" s="214" t="s">
        <v>19</v>
      </c>
      <c r="P337" s="216"/>
      <c r="Q337" s="216"/>
      <c r="R337" s="216">
        <f>R339</f>
        <v>2368800</v>
      </c>
      <c r="S337" s="216"/>
      <c r="T337" s="216"/>
      <c r="U337" s="216"/>
      <c r="V337" s="216"/>
      <c r="W337" s="216"/>
      <c r="X337" s="216"/>
      <c r="Y337" s="216"/>
      <c r="Z337" s="216"/>
      <c r="AA337" s="216"/>
      <c r="AB337" s="276"/>
      <c r="AC337" s="277"/>
      <c r="AD337" s="277"/>
      <c r="AE337" s="277"/>
      <c r="AF337" s="277"/>
      <c r="AG337" s="331"/>
      <c r="AH337" s="276"/>
    </row>
    <row r="338" spans="1:34" s="45" customFormat="1" ht="37.5">
      <c r="A338" s="296"/>
      <c r="B338" s="296"/>
      <c r="C338" s="304" t="s">
        <v>1009</v>
      </c>
      <c r="D338" s="296"/>
      <c r="E338" s="296"/>
      <c r="F338" s="302" t="s">
        <v>1051</v>
      </c>
      <c r="G338" s="316"/>
      <c r="H338" s="302"/>
      <c r="I338" s="296"/>
      <c r="J338" s="316"/>
      <c r="K338" s="316"/>
      <c r="L338" s="304"/>
      <c r="M338" s="304"/>
      <c r="N338" s="316" t="s">
        <v>45</v>
      </c>
      <c r="O338" s="75" t="s">
        <v>41</v>
      </c>
      <c r="P338" s="79"/>
      <c r="Q338" s="75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307">
        <f>SUM(P339:AA339)</f>
        <v>2368800</v>
      </c>
      <c r="AC338" s="273"/>
      <c r="AD338" s="273"/>
      <c r="AE338" s="273"/>
      <c r="AF338" s="273"/>
      <c r="AG338" s="316"/>
      <c r="AH338" s="260">
        <f>SUM(P339:U339)</f>
        <v>2368800</v>
      </c>
    </row>
    <row r="339" spans="1:34" s="45" customFormat="1" ht="40.9" customHeight="1">
      <c r="A339" s="296"/>
      <c r="B339" s="296"/>
      <c r="C339" s="304"/>
      <c r="D339" s="296"/>
      <c r="E339" s="296"/>
      <c r="F339" s="302"/>
      <c r="G339" s="317"/>
      <c r="H339" s="302"/>
      <c r="I339" s="296"/>
      <c r="J339" s="317"/>
      <c r="K339" s="317"/>
      <c r="L339" s="304"/>
      <c r="M339" s="304"/>
      <c r="N339" s="317"/>
      <c r="O339" s="75" t="s">
        <v>19</v>
      </c>
      <c r="P339" s="79"/>
      <c r="Q339" s="130"/>
      <c r="R339" s="78">
        <v>2368800</v>
      </c>
      <c r="S339" s="88"/>
      <c r="T339" s="88"/>
      <c r="U339" s="88"/>
      <c r="V339" s="88"/>
      <c r="W339" s="88"/>
      <c r="X339" s="88"/>
      <c r="Y339" s="88"/>
      <c r="Z339" s="88"/>
      <c r="AA339" s="88"/>
      <c r="AB339" s="307"/>
      <c r="AC339" s="273"/>
      <c r="AD339" s="273"/>
      <c r="AE339" s="273"/>
      <c r="AF339" s="273"/>
      <c r="AG339" s="317"/>
      <c r="AH339" s="273"/>
    </row>
    <row r="340" spans="1:34" ht="19.899999999999999" customHeight="1">
      <c r="A340" s="13"/>
      <c r="B340" s="13"/>
      <c r="C340" s="13" t="s">
        <v>291</v>
      </c>
      <c r="D340" s="8"/>
      <c r="E340" s="8"/>
      <c r="F340" s="8"/>
      <c r="G340" s="73"/>
      <c r="H340" s="73"/>
      <c r="I340" s="73"/>
      <c r="J340" s="73"/>
      <c r="K340" s="73"/>
      <c r="L340" s="13"/>
      <c r="M340" s="9"/>
      <c r="N340" s="9"/>
      <c r="O340" s="8"/>
      <c r="P340" s="56">
        <f>P342</f>
        <v>0</v>
      </c>
      <c r="Q340" s="56">
        <f t="shared" ref="Q340:AA340" si="103">Q342</f>
        <v>0</v>
      </c>
      <c r="R340" s="56">
        <f t="shared" si="103"/>
        <v>3559200</v>
      </c>
      <c r="S340" s="56">
        <f t="shared" si="103"/>
        <v>12800</v>
      </c>
      <c r="T340" s="56">
        <f t="shared" si="103"/>
        <v>10000</v>
      </c>
      <c r="U340" s="56">
        <f t="shared" si="103"/>
        <v>7000</v>
      </c>
      <c r="V340" s="56">
        <f t="shared" si="103"/>
        <v>7000</v>
      </c>
      <c r="W340" s="56">
        <f t="shared" si="103"/>
        <v>7000</v>
      </c>
      <c r="X340" s="56">
        <f t="shared" si="103"/>
        <v>5000</v>
      </c>
      <c r="Y340" s="56">
        <f t="shared" si="103"/>
        <v>0</v>
      </c>
      <c r="Z340" s="56">
        <f t="shared" si="103"/>
        <v>0</v>
      </c>
      <c r="AA340" s="56">
        <f t="shared" si="103"/>
        <v>0</v>
      </c>
      <c r="AB340" s="71">
        <f>SUM(P340:AA340)</f>
        <v>3608000</v>
      </c>
      <c r="AC340" s="9"/>
      <c r="AD340" s="9"/>
      <c r="AE340" s="9"/>
      <c r="AF340" s="9"/>
      <c r="AG340" s="9"/>
      <c r="AH340" s="71">
        <f>SUM(AH341)</f>
        <v>3589000</v>
      </c>
    </row>
    <row r="341" spans="1:34" ht="37.5">
      <c r="A341" s="392"/>
      <c r="B341" s="392" t="s">
        <v>1144</v>
      </c>
      <c r="C341" s="305" t="s">
        <v>292</v>
      </c>
      <c r="D341" s="392"/>
      <c r="E341" s="392"/>
      <c r="F341" s="392"/>
      <c r="G341" s="284"/>
      <c r="H341" s="303"/>
      <c r="I341" s="303"/>
      <c r="J341" s="303"/>
      <c r="K341" s="284"/>
      <c r="L341" s="305"/>
      <c r="M341" s="305"/>
      <c r="N341" s="306" t="s">
        <v>593</v>
      </c>
      <c r="O341" s="81" t="s">
        <v>41</v>
      </c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307">
        <f>SUM(P342:AA342)</f>
        <v>3608000</v>
      </c>
      <c r="AC341" s="289" t="s">
        <v>997</v>
      </c>
      <c r="AD341" s="289" t="s">
        <v>984</v>
      </c>
      <c r="AE341" s="289"/>
      <c r="AF341" s="289"/>
      <c r="AG341" s="286"/>
      <c r="AH341" s="260">
        <f>SUM(AH343,AH351)</f>
        <v>3589000</v>
      </c>
    </row>
    <row r="342" spans="1:34" ht="24" customHeight="1">
      <c r="A342" s="392"/>
      <c r="B342" s="392"/>
      <c r="C342" s="305"/>
      <c r="D342" s="392"/>
      <c r="E342" s="392"/>
      <c r="F342" s="392"/>
      <c r="G342" s="285"/>
      <c r="H342" s="303"/>
      <c r="I342" s="303"/>
      <c r="J342" s="303"/>
      <c r="K342" s="285"/>
      <c r="L342" s="305"/>
      <c r="M342" s="305"/>
      <c r="N342" s="306"/>
      <c r="O342" s="81" t="s">
        <v>19</v>
      </c>
      <c r="P342" s="34">
        <f>P344+P352</f>
        <v>0</v>
      </c>
      <c r="Q342" s="34">
        <f t="shared" ref="Q342:AA342" si="104">Q344+Q352</f>
        <v>0</v>
      </c>
      <c r="R342" s="34">
        <f t="shared" si="104"/>
        <v>3559200</v>
      </c>
      <c r="S342" s="34">
        <f t="shared" si="104"/>
        <v>12800</v>
      </c>
      <c r="T342" s="34">
        <f t="shared" si="104"/>
        <v>10000</v>
      </c>
      <c r="U342" s="34">
        <f t="shared" si="104"/>
        <v>7000</v>
      </c>
      <c r="V342" s="34">
        <f t="shared" si="104"/>
        <v>7000</v>
      </c>
      <c r="W342" s="34">
        <f t="shared" si="104"/>
        <v>7000</v>
      </c>
      <c r="X342" s="34">
        <f t="shared" si="104"/>
        <v>5000</v>
      </c>
      <c r="Y342" s="34">
        <f t="shared" si="104"/>
        <v>0</v>
      </c>
      <c r="Z342" s="34">
        <f t="shared" si="104"/>
        <v>0</v>
      </c>
      <c r="AA342" s="34">
        <f t="shared" si="104"/>
        <v>0</v>
      </c>
      <c r="AB342" s="307"/>
      <c r="AC342" s="289"/>
      <c r="AD342" s="289"/>
      <c r="AE342" s="289"/>
      <c r="AF342" s="289"/>
      <c r="AG342" s="321"/>
      <c r="AH342" s="273"/>
    </row>
    <row r="343" spans="1:34" s="109" customFormat="1" ht="21" customHeight="1">
      <c r="A343" s="275">
        <v>36</v>
      </c>
      <c r="B343" s="275" t="s">
        <v>1145</v>
      </c>
      <c r="C343" s="294" t="s">
        <v>587</v>
      </c>
      <c r="D343" s="275">
        <v>1</v>
      </c>
      <c r="E343" s="295" t="s">
        <v>588</v>
      </c>
      <c r="F343" s="436" t="s">
        <v>1054</v>
      </c>
      <c r="G343" s="426" t="s">
        <v>481</v>
      </c>
      <c r="H343" s="295" t="s">
        <v>32</v>
      </c>
      <c r="I343" s="295" t="s">
        <v>589</v>
      </c>
      <c r="J343" s="295" t="s">
        <v>590</v>
      </c>
      <c r="K343" s="426" t="s">
        <v>591</v>
      </c>
      <c r="L343" s="409"/>
      <c r="M343" s="294"/>
      <c r="N343" s="409" t="s">
        <v>593</v>
      </c>
      <c r="O343" s="125" t="s">
        <v>41</v>
      </c>
      <c r="P343" s="108"/>
      <c r="Q343" s="108"/>
      <c r="R343" s="108">
        <v>2</v>
      </c>
      <c r="S343" s="99">
        <v>2</v>
      </c>
      <c r="T343" s="99">
        <v>3</v>
      </c>
      <c r="U343" s="99">
        <v>4</v>
      </c>
      <c r="V343" s="99">
        <v>4</v>
      </c>
      <c r="W343" s="99">
        <v>4</v>
      </c>
      <c r="X343" s="99">
        <v>5</v>
      </c>
      <c r="Y343" s="108"/>
      <c r="Z343" s="108"/>
      <c r="AA343" s="108"/>
      <c r="AB343" s="265">
        <f>SUM(P344:AA344)</f>
        <v>61700</v>
      </c>
      <c r="AC343" s="262" t="s">
        <v>998</v>
      </c>
      <c r="AD343" s="262" t="s">
        <v>984</v>
      </c>
      <c r="AE343" s="262"/>
      <c r="AF343" s="262"/>
      <c r="AG343" s="326">
        <v>100</v>
      </c>
      <c r="AH343" s="265">
        <f>SUM(AH345:AH350)</f>
        <v>42700</v>
      </c>
    </row>
    <row r="344" spans="1:34" s="109" customFormat="1" ht="33.6" customHeight="1">
      <c r="A344" s="275"/>
      <c r="B344" s="275"/>
      <c r="C344" s="294"/>
      <c r="D344" s="275"/>
      <c r="E344" s="295"/>
      <c r="F344" s="436"/>
      <c r="G344" s="427"/>
      <c r="H344" s="295"/>
      <c r="I344" s="295"/>
      <c r="J344" s="295"/>
      <c r="K344" s="427"/>
      <c r="L344" s="409"/>
      <c r="M344" s="294"/>
      <c r="N344" s="409"/>
      <c r="O344" s="125" t="s">
        <v>19</v>
      </c>
      <c r="P344" s="68">
        <f>SUM(P346,P348,P350)</f>
        <v>0</v>
      </c>
      <c r="Q344" s="68">
        <f t="shared" ref="Q344:AA344" si="105">SUM(Q346,Q348,Q350)</f>
        <v>0</v>
      </c>
      <c r="R344" s="68">
        <f t="shared" si="105"/>
        <v>12900</v>
      </c>
      <c r="S344" s="68">
        <f t="shared" si="105"/>
        <v>12800</v>
      </c>
      <c r="T344" s="68">
        <f t="shared" si="105"/>
        <v>10000</v>
      </c>
      <c r="U344" s="68">
        <f t="shared" si="105"/>
        <v>7000</v>
      </c>
      <c r="V344" s="68">
        <f t="shared" si="105"/>
        <v>7000</v>
      </c>
      <c r="W344" s="68">
        <f t="shared" si="105"/>
        <v>7000</v>
      </c>
      <c r="X344" s="68">
        <f t="shared" si="105"/>
        <v>5000</v>
      </c>
      <c r="Y344" s="68">
        <f t="shared" si="105"/>
        <v>0</v>
      </c>
      <c r="Z344" s="68">
        <f t="shared" si="105"/>
        <v>0</v>
      </c>
      <c r="AA344" s="68">
        <f t="shared" si="105"/>
        <v>0</v>
      </c>
      <c r="AB344" s="265"/>
      <c r="AC344" s="262"/>
      <c r="AD344" s="262"/>
      <c r="AE344" s="262"/>
      <c r="AF344" s="262"/>
      <c r="AG344" s="327"/>
      <c r="AH344" s="265"/>
    </row>
    <row r="345" spans="1:34" s="45" customFormat="1" ht="37.5">
      <c r="A345" s="296"/>
      <c r="B345" s="296"/>
      <c r="C345" s="304" t="s">
        <v>594</v>
      </c>
      <c r="D345" s="296">
        <v>1</v>
      </c>
      <c r="E345" s="302" t="s">
        <v>588</v>
      </c>
      <c r="F345" s="369" t="s">
        <v>1054</v>
      </c>
      <c r="G345" s="310"/>
      <c r="H345" s="302"/>
      <c r="I345" s="302" t="s">
        <v>589</v>
      </c>
      <c r="J345" s="302" t="s">
        <v>590</v>
      </c>
      <c r="K345" s="310"/>
      <c r="L345" s="304"/>
      <c r="M345" s="304" t="s">
        <v>705</v>
      </c>
      <c r="N345" s="304" t="s">
        <v>593</v>
      </c>
      <c r="O345" s="75" t="s">
        <v>41</v>
      </c>
      <c r="P345" s="79"/>
      <c r="Q345" s="88"/>
      <c r="R345" s="75">
        <v>2</v>
      </c>
      <c r="S345" s="75">
        <v>2</v>
      </c>
      <c r="T345" s="75">
        <v>4</v>
      </c>
      <c r="U345" s="75">
        <v>4</v>
      </c>
      <c r="V345" s="75">
        <v>4</v>
      </c>
      <c r="W345" s="75">
        <v>4</v>
      </c>
      <c r="X345" s="75">
        <v>4</v>
      </c>
      <c r="Y345" s="88"/>
      <c r="Z345" s="88"/>
      <c r="AA345" s="88"/>
      <c r="AB345" s="307">
        <f>SUM(P346:AA346)</f>
        <v>61700</v>
      </c>
      <c r="AC345" s="273"/>
      <c r="AD345" s="273"/>
      <c r="AE345" s="273"/>
      <c r="AF345" s="273"/>
      <c r="AG345" s="324">
        <v>50</v>
      </c>
      <c r="AH345" s="260">
        <f>SUM(P346:U346)</f>
        <v>42700</v>
      </c>
    </row>
    <row r="346" spans="1:34" s="45" customFormat="1" ht="28.9" customHeight="1">
      <c r="A346" s="296"/>
      <c r="B346" s="296"/>
      <c r="C346" s="304"/>
      <c r="D346" s="296"/>
      <c r="E346" s="302"/>
      <c r="F346" s="369"/>
      <c r="G346" s="311"/>
      <c r="H346" s="302"/>
      <c r="I346" s="302"/>
      <c r="J346" s="302"/>
      <c r="K346" s="311"/>
      <c r="L346" s="304"/>
      <c r="M346" s="304"/>
      <c r="N346" s="304"/>
      <c r="O346" s="75" t="s">
        <v>19</v>
      </c>
      <c r="P346" s="79"/>
      <c r="Q346" s="88"/>
      <c r="R346" s="131">
        <v>12900</v>
      </c>
      <c r="S346" s="53">
        <v>12800</v>
      </c>
      <c r="T346" s="53">
        <v>10000</v>
      </c>
      <c r="U346" s="53">
        <v>7000</v>
      </c>
      <c r="V346" s="53">
        <v>7000</v>
      </c>
      <c r="W346" s="53">
        <v>7000</v>
      </c>
      <c r="X346" s="53">
        <v>5000</v>
      </c>
      <c r="Y346" s="88"/>
      <c r="Z346" s="88"/>
      <c r="AA346" s="88"/>
      <c r="AB346" s="307"/>
      <c r="AC346" s="273"/>
      <c r="AD346" s="273"/>
      <c r="AE346" s="273"/>
      <c r="AF346" s="273"/>
      <c r="AG346" s="325"/>
      <c r="AH346" s="273"/>
    </row>
    <row r="347" spans="1:34" s="45" customFormat="1" ht="21" customHeight="1">
      <c r="A347" s="296"/>
      <c r="B347" s="296"/>
      <c r="C347" s="304" t="s">
        <v>595</v>
      </c>
      <c r="D347" s="296">
        <v>2</v>
      </c>
      <c r="E347" s="302" t="s">
        <v>588</v>
      </c>
      <c r="F347" s="369" t="s">
        <v>1054</v>
      </c>
      <c r="G347" s="310"/>
      <c r="H347" s="302"/>
      <c r="I347" s="302" t="s">
        <v>589</v>
      </c>
      <c r="J347" s="302" t="s">
        <v>590</v>
      </c>
      <c r="K347" s="310"/>
      <c r="L347" s="304"/>
      <c r="M347" s="304" t="s">
        <v>705</v>
      </c>
      <c r="N347" s="304" t="s">
        <v>593</v>
      </c>
      <c r="O347" s="75" t="s">
        <v>41</v>
      </c>
      <c r="P347" s="79"/>
      <c r="Q347" s="88"/>
      <c r="R347" s="75">
        <v>2</v>
      </c>
      <c r="S347" s="75">
        <v>2</v>
      </c>
      <c r="T347" s="75">
        <v>4</v>
      </c>
      <c r="U347" s="75">
        <v>4</v>
      </c>
      <c r="V347" s="75">
        <v>4</v>
      </c>
      <c r="W347" s="75">
        <v>4</v>
      </c>
      <c r="X347" s="75">
        <v>4</v>
      </c>
      <c r="Y347" s="88"/>
      <c r="Z347" s="88"/>
      <c r="AA347" s="88"/>
      <c r="AB347" s="307">
        <f>SUM(P348:AA348)</f>
        <v>0</v>
      </c>
      <c r="AC347" s="273"/>
      <c r="AD347" s="273"/>
      <c r="AE347" s="273"/>
      <c r="AF347" s="273"/>
      <c r="AG347" s="324">
        <v>20</v>
      </c>
      <c r="AH347" s="260">
        <f>SUM(P348:U348)</f>
        <v>0</v>
      </c>
    </row>
    <row r="348" spans="1:34" s="45" customFormat="1" ht="20.45" customHeight="1">
      <c r="A348" s="296"/>
      <c r="B348" s="296"/>
      <c r="C348" s="304"/>
      <c r="D348" s="296"/>
      <c r="E348" s="302"/>
      <c r="F348" s="369"/>
      <c r="G348" s="311"/>
      <c r="H348" s="302"/>
      <c r="I348" s="302"/>
      <c r="J348" s="302"/>
      <c r="K348" s="311"/>
      <c r="L348" s="304"/>
      <c r="M348" s="304"/>
      <c r="N348" s="304"/>
      <c r="O348" s="75" t="s">
        <v>19</v>
      </c>
      <c r="P348" s="79"/>
      <c r="Q348" s="88"/>
      <c r="R348" s="88"/>
      <c r="S348" s="155">
        <v>0</v>
      </c>
      <c r="T348" s="155">
        <v>0</v>
      </c>
      <c r="U348" s="155">
        <v>0</v>
      </c>
      <c r="V348" s="155">
        <v>0</v>
      </c>
      <c r="W348" s="155">
        <v>0</v>
      </c>
      <c r="X348" s="155">
        <v>0</v>
      </c>
      <c r="Y348" s="88"/>
      <c r="Z348" s="88"/>
      <c r="AA348" s="88"/>
      <c r="AB348" s="307"/>
      <c r="AC348" s="273"/>
      <c r="AD348" s="273"/>
      <c r="AE348" s="273"/>
      <c r="AF348" s="273"/>
      <c r="AG348" s="325"/>
      <c r="AH348" s="273"/>
    </row>
    <row r="349" spans="1:34" s="45" customFormat="1">
      <c r="A349" s="296"/>
      <c r="B349" s="296"/>
      <c r="C349" s="304" t="s">
        <v>596</v>
      </c>
      <c r="D349" s="296">
        <v>3</v>
      </c>
      <c r="E349" s="302" t="s">
        <v>597</v>
      </c>
      <c r="F349" s="369" t="s">
        <v>1055</v>
      </c>
      <c r="G349" s="310"/>
      <c r="H349" s="302"/>
      <c r="I349" s="302" t="s">
        <v>589</v>
      </c>
      <c r="J349" s="302" t="s">
        <v>590</v>
      </c>
      <c r="K349" s="310"/>
      <c r="L349" s="304" t="s">
        <v>592</v>
      </c>
      <c r="M349" s="304"/>
      <c r="N349" s="304" t="s">
        <v>706</v>
      </c>
      <c r="O349" s="75" t="s">
        <v>136</v>
      </c>
      <c r="P349" s="79"/>
      <c r="Q349" s="88"/>
      <c r="R349" s="75">
        <v>1</v>
      </c>
      <c r="S349" s="75"/>
      <c r="T349" s="75"/>
      <c r="U349" s="75">
        <v>1</v>
      </c>
      <c r="V349" s="75"/>
      <c r="W349" s="75"/>
      <c r="X349" s="75">
        <v>1</v>
      </c>
      <c r="Y349" s="75"/>
      <c r="Z349" s="75"/>
      <c r="AA349" s="75">
        <v>1</v>
      </c>
      <c r="AB349" s="307">
        <f>SUM(P350:AA350)</f>
        <v>0</v>
      </c>
      <c r="AC349" s="273"/>
      <c r="AD349" s="273"/>
      <c r="AE349" s="273"/>
      <c r="AF349" s="273"/>
      <c r="AG349" s="324">
        <v>30</v>
      </c>
      <c r="AH349" s="260">
        <f>SUM(P350:U350)</f>
        <v>0</v>
      </c>
    </row>
    <row r="350" spans="1:34" s="45" customFormat="1" ht="52.15" customHeight="1">
      <c r="A350" s="296"/>
      <c r="B350" s="296"/>
      <c r="C350" s="304"/>
      <c r="D350" s="296"/>
      <c r="E350" s="302"/>
      <c r="F350" s="369"/>
      <c r="G350" s="311"/>
      <c r="H350" s="302"/>
      <c r="I350" s="302"/>
      <c r="J350" s="302"/>
      <c r="K350" s="311"/>
      <c r="L350" s="304"/>
      <c r="M350" s="304"/>
      <c r="N350" s="304"/>
      <c r="O350" s="75" t="s">
        <v>19</v>
      </c>
      <c r="P350" s="79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307"/>
      <c r="AC350" s="273"/>
      <c r="AD350" s="273"/>
      <c r="AE350" s="273"/>
      <c r="AF350" s="273"/>
      <c r="AG350" s="325"/>
      <c r="AH350" s="273"/>
    </row>
    <row r="351" spans="1:34" s="220" customFormat="1" ht="21" customHeight="1">
      <c r="A351" s="297">
        <v>37</v>
      </c>
      <c r="B351" s="297" t="s">
        <v>1146</v>
      </c>
      <c r="C351" s="298" t="s">
        <v>1003</v>
      </c>
      <c r="D351" s="297"/>
      <c r="E351" s="301"/>
      <c r="F351" s="301" t="s">
        <v>1217</v>
      </c>
      <c r="G351" s="308"/>
      <c r="H351" s="301"/>
      <c r="I351" s="301"/>
      <c r="J351" s="301"/>
      <c r="K351" s="308"/>
      <c r="L351" s="418"/>
      <c r="M351" s="298"/>
      <c r="N351" s="297" t="s">
        <v>167</v>
      </c>
      <c r="O351" s="214" t="s">
        <v>127</v>
      </c>
      <c r="P351" s="215"/>
      <c r="Q351" s="215"/>
      <c r="R351" s="215"/>
      <c r="S351" s="214"/>
      <c r="T351" s="214"/>
      <c r="U351" s="214"/>
      <c r="V351" s="214"/>
      <c r="W351" s="214"/>
      <c r="X351" s="214"/>
      <c r="Y351" s="215"/>
      <c r="Z351" s="215"/>
      <c r="AA351" s="215"/>
      <c r="AB351" s="276">
        <f>SUM(P352:AA352)</f>
        <v>3546300</v>
      </c>
      <c r="AC351" s="277" t="s">
        <v>998</v>
      </c>
      <c r="AD351" s="277" t="s">
        <v>976</v>
      </c>
      <c r="AE351" s="277"/>
      <c r="AF351" s="277"/>
      <c r="AG351" s="330"/>
      <c r="AH351" s="276">
        <f>SUM(AH353)</f>
        <v>3546300</v>
      </c>
    </row>
    <row r="352" spans="1:34" s="220" customFormat="1" ht="33.6" customHeight="1">
      <c r="A352" s="297"/>
      <c r="B352" s="297"/>
      <c r="C352" s="298"/>
      <c r="D352" s="297"/>
      <c r="E352" s="301"/>
      <c r="F352" s="301"/>
      <c r="G352" s="309"/>
      <c r="H352" s="301"/>
      <c r="I352" s="301"/>
      <c r="J352" s="301"/>
      <c r="K352" s="309"/>
      <c r="L352" s="418"/>
      <c r="M352" s="298"/>
      <c r="N352" s="297"/>
      <c r="O352" s="214" t="s">
        <v>19</v>
      </c>
      <c r="P352" s="218"/>
      <c r="Q352" s="218"/>
      <c r="R352" s="218">
        <f>R354</f>
        <v>3546300</v>
      </c>
      <c r="S352" s="218"/>
      <c r="T352" s="218"/>
      <c r="U352" s="218"/>
      <c r="V352" s="218"/>
      <c r="W352" s="218"/>
      <c r="X352" s="218"/>
      <c r="Y352" s="218"/>
      <c r="Z352" s="218"/>
      <c r="AA352" s="218"/>
      <c r="AB352" s="276"/>
      <c r="AC352" s="277"/>
      <c r="AD352" s="277"/>
      <c r="AE352" s="277"/>
      <c r="AF352" s="277"/>
      <c r="AG352" s="331"/>
      <c r="AH352" s="276"/>
    </row>
    <row r="353" spans="1:34" s="45" customFormat="1">
      <c r="A353" s="296"/>
      <c r="B353" s="296"/>
      <c r="C353" s="304" t="s">
        <v>1008</v>
      </c>
      <c r="D353" s="296"/>
      <c r="E353" s="302"/>
      <c r="F353" s="302" t="s">
        <v>1217</v>
      </c>
      <c r="G353" s="310"/>
      <c r="H353" s="302"/>
      <c r="I353" s="302"/>
      <c r="J353" s="302"/>
      <c r="K353" s="310"/>
      <c r="L353" s="304"/>
      <c r="M353" s="304"/>
      <c r="N353" s="296" t="s">
        <v>167</v>
      </c>
      <c r="O353" s="75" t="s">
        <v>127</v>
      </c>
      <c r="P353" s="79"/>
      <c r="Q353" s="88"/>
      <c r="R353" s="75"/>
      <c r="S353" s="75"/>
      <c r="T353" s="75"/>
      <c r="U353" s="75"/>
      <c r="V353" s="75"/>
      <c r="W353" s="75"/>
      <c r="X353" s="75"/>
      <c r="Y353" s="88"/>
      <c r="Z353" s="88"/>
      <c r="AA353" s="88"/>
      <c r="AB353" s="307">
        <f>SUM(P354:AA354)</f>
        <v>3546300</v>
      </c>
      <c r="AC353" s="273"/>
      <c r="AD353" s="273"/>
      <c r="AE353" s="273"/>
      <c r="AF353" s="273"/>
      <c r="AG353" s="324"/>
      <c r="AH353" s="260">
        <f>SUM(P354:U354)</f>
        <v>3546300</v>
      </c>
    </row>
    <row r="354" spans="1:34" s="45" customFormat="1" ht="28.9" customHeight="1">
      <c r="A354" s="296"/>
      <c r="B354" s="296"/>
      <c r="C354" s="304"/>
      <c r="D354" s="296"/>
      <c r="E354" s="302"/>
      <c r="F354" s="302"/>
      <c r="G354" s="311"/>
      <c r="H354" s="302"/>
      <c r="I354" s="302"/>
      <c r="J354" s="302"/>
      <c r="K354" s="311"/>
      <c r="L354" s="304"/>
      <c r="M354" s="304"/>
      <c r="N354" s="296"/>
      <c r="O354" s="75" t="s">
        <v>19</v>
      </c>
      <c r="P354" s="79"/>
      <c r="Q354" s="88"/>
      <c r="R354" s="33">
        <v>3546300</v>
      </c>
      <c r="S354" s="53"/>
      <c r="T354" s="53"/>
      <c r="U354" s="53"/>
      <c r="V354" s="53"/>
      <c r="W354" s="53"/>
      <c r="X354" s="53"/>
      <c r="Y354" s="88"/>
      <c r="Z354" s="88"/>
      <c r="AA354" s="88"/>
      <c r="AB354" s="307"/>
      <c r="AC354" s="273"/>
      <c r="AD354" s="273"/>
      <c r="AE354" s="273"/>
      <c r="AF354" s="273"/>
      <c r="AG354" s="325"/>
      <c r="AH354" s="273"/>
    </row>
    <row r="355" spans="1:34" ht="19.899999999999999" customHeight="1">
      <c r="A355" s="13"/>
      <c r="B355" s="13"/>
      <c r="C355" s="13" t="s">
        <v>293</v>
      </c>
      <c r="D355" s="8"/>
      <c r="E355" s="8"/>
      <c r="F355" s="8"/>
      <c r="G355" s="73"/>
      <c r="H355" s="73"/>
      <c r="I355" s="73"/>
      <c r="J355" s="73"/>
      <c r="K355" s="73"/>
      <c r="L355" s="13"/>
      <c r="M355" s="9"/>
      <c r="N355" s="9"/>
      <c r="O355" s="8"/>
      <c r="P355" s="56">
        <f>SUM(P357)</f>
        <v>0</v>
      </c>
      <c r="Q355" s="56">
        <f t="shared" ref="Q355:AA355" si="106">SUM(Q357)</f>
        <v>8760</v>
      </c>
      <c r="R355" s="56">
        <f t="shared" si="106"/>
        <v>2184960</v>
      </c>
      <c r="S355" s="56">
        <f t="shared" si="106"/>
        <v>2160</v>
      </c>
      <c r="T355" s="56">
        <f t="shared" si="106"/>
        <v>5860</v>
      </c>
      <c r="U355" s="56">
        <f t="shared" si="106"/>
        <v>14960</v>
      </c>
      <c r="V355" s="56">
        <f t="shared" si="106"/>
        <v>12400</v>
      </c>
      <c r="W355" s="56">
        <f t="shared" si="106"/>
        <v>7920</v>
      </c>
      <c r="X355" s="56">
        <f t="shared" si="106"/>
        <v>28700</v>
      </c>
      <c r="Y355" s="56">
        <f t="shared" si="106"/>
        <v>0</v>
      </c>
      <c r="Z355" s="56">
        <f t="shared" si="106"/>
        <v>0</v>
      </c>
      <c r="AA355" s="56">
        <f t="shared" si="106"/>
        <v>0</v>
      </c>
      <c r="AB355" s="71">
        <f>SUM(P355:AA355)</f>
        <v>2265720</v>
      </c>
      <c r="AC355" s="9"/>
      <c r="AD355" s="9"/>
      <c r="AE355" s="9"/>
      <c r="AF355" s="9"/>
      <c r="AG355" s="9"/>
      <c r="AH355" s="71">
        <f>SUM(AH356)</f>
        <v>2216700</v>
      </c>
    </row>
    <row r="356" spans="1:34" ht="37.5">
      <c r="A356" s="392"/>
      <c r="B356" s="392" t="s">
        <v>1147</v>
      </c>
      <c r="C356" s="305" t="s">
        <v>294</v>
      </c>
      <c r="D356" s="392"/>
      <c r="E356" s="392"/>
      <c r="F356" s="392"/>
      <c r="G356" s="284"/>
      <c r="H356" s="303"/>
      <c r="I356" s="303"/>
      <c r="J356" s="303"/>
      <c r="K356" s="284"/>
      <c r="L356" s="305"/>
      <c r="M356" s="305"/>
      <c r="N356" s="286" t="s">
        <v>232</v>
      </c>
      <c r="O356" s="83" t="s">
        <v>41</v>
      </c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307">
        <f>SUM(P357:AA357)</f>
        <v>2265720</v>
      </c>
      <c r="AC356" s="289" t="s">
        <v>997</v>
      </c>
      <c r="AD356" s="289" t="s">
        <v>984</v>
      </c>
      <c r="AE356" s="289"/>
      <c r="AF356" s="289"/>
      <c r="AG356" s="286"/>
      <c r="AH356" s="260">
        <f>SUM(AH358,AH368,AH378,AH386)</f>
        <v>2216700</v>
      </c>
    </row>
    <row r="357" spans="1:34" ht="29.45" customHeight="1">
      <c r="A357" s="392"/>
      <c r="B357" s="392"/>
      <c r="C357" s="305"/>
      <c r="D357" s="392"/>
      <c r="E357" s="392"/>
      <c r="F357" s="392"/>
      <c r="G357" s="285"/>
      <c r="H357" s="303"/>
      <c r="I357" s="303"/>
      <c r="J357" s="303"/>
      <c r="K357" s="285"/>
      <c r="L357" s="305"/>
      <c r="M357" s="305"/>
      <c r="N357" s="321"/>
      <c r="O357" s="83" t="s">
        <v>19</v>
      </c>
      <c r="P357" s="34">
        <f>SUM(P359,P369,P379,P387)</f>
        <v>0</v>
      </c>
      <c r="Q357" s="34">
        <f t="shared" ref="Q357:AA357" si="107">SUM(Q359,Q369,Q379,Q387)</f>
        <v>8760</v>
      </c>
      <c r="R357" s="34">
        <f t="shared" si="107"/>
        <v>2184960</v>
      </c>
      <c r="S357" s="34">
        <f t="shared" si="107"/>
        <v>2160</v>
      </c>
      <c r="T357" s="34">
        <f t="shared" si="107"/>
        <v>5860</v>
      </c>
      <c r="U357" s="34">
        <f t="shared" si="107"/>
        <v>14960</v>
      </c>
      <c r="V357" s="34">
        <f t="shared" si="107"/>
        <v>12400</v>
      </c>
      <c r="W357" s="34">
        <f t="shared" si="107"/>
        <v>7920</v>
      </c>
      <c r="X357" s="34">
        <f t="shared" si="107"/>
        <v>28700</v>
      </c>
      <c r="Y357" s="34">
        <f t="shared" si="107"/>
        <v>0</v>
      </c>
      <c r="Z357" s="34">
        <f t="shared" si="107"/>
        <v>0</v>
      </c>
      <c r="AA357" s="34">
        <f t="shared" si="107"/>
        <v>0</v>
      </c>
      <c r="AB357" s="307"/>
      <c r="AC357" s="289"/>
      <c r="AD357" s="289"/>
      <c r="AE357" s="289"/>
      <c r="AF357" s="289"/>
      <c r="AG357" s="321"/>
      <c r="AH357" s="273"/>
    </row>
    <row r="358" spans="1:34" s="109" customFormat="1" ht="37.5">
      <c r="A358" s="275">
        <v>38</v>
      </c>
      <c r="B358" s="275" t="s">
        <v>1148</v>
      </c>
      <c r="C358" s="294" t="s">
        <v>741</v>
      </c>
      <c r="D358" s="275">
        <v>1</v>
      </c>
      <c r="E358" s="275" t="s">
        <v>598</v>
      </c>
      <c r="F358" s="503" t="s">
        <v>1056</v>
      </c>
      <c r="G358" s="314">
        <v>1</v>
      </c>
      <c r="H358" s="408" t="s">
        <v>32</v>
      </c>
      <c r="I358" s="275" t="s">
        <v>599</v>
      </c>
      <c r="J358" s="275" t="s">
        <v>600</v>
      </c>
      <c r="K358" s="314" t="s">
        <v>601</v>
      </c>
      <c r="L358" s="409"/>
      <c r="M358" s="410"/>
      <c r="N358" s="294" t="s">
        <v>232</v>
      </c>
      <c r="O358" s="99" t="s">
        <v>41</v>
      </c>
      <c r="P358" s="108"/>
      <c r="Q358" s="108">
        <v>1</v>
      </c>
      <c r="R358" s="108">
        <v>1</v>
      </c>
      <c r="S358" s="108">
        <v>1</v>
      </c>
      <c r="T358" s="108">
        <v>1</v>
      </c>
      <c r="U358" s="108">
        <v>2</v>
      </c>
      <c r="V358" s="108"/>
      <c r="W358" s="108">
        <v>2</v>
      </c>
      <c r="X358" s="108"/>
      <c r="Y358" s="108"/>
      <c r="Z358" s="108"/>
      <c r="AA358" s="108"/>
      <c r="AB358" s="265">
        <f>SUM(P359:AA359)</f>
        <v>22220</v>
      </c>
      <c r="AC358" s="262" t="s">
        <v>998</v>
      </c>
      <c r="AD358" s="262" t="s">
        <v>984</v>
      </c>
      <c r="AE358" s="262"/>
      <c r="AF358" s="262"/>
      <c r="AG358" s="326">
        <f>SUM(AG360:AG367)</f>
        <v>100</v>
      </c>
      <c r="AH358" s="265">
        <f>SUM(AH360:AH367)</f>
        <v>19300</v>
      </c>
    </row>
    <row r="359" spans="1:34" s="109" customFormat="1" ht="27.6" customHeight="1">
      <c r="A359" s="275"/>
      <c r="B359" s="275"/>
      <c r="C359" s="294"/>
      <c r="D359" s="275"/>
      <c r="E359" s="275"/>
      <c r="F359" s="403"/>
      <c r="G359" s="315"/>
      <c r="H359" s="275"/>
      <c r="I359" s="275"/>
      <c r="J359" s="275"/>
      <c r="K359" s="315"/>
      <c r="L359" s="409"/>
      <c r="M359" s="411"/>
      <c r="N359" s="294"/>
      <c r="O359" s="99" t="s">
        <v>19</v>
      </c>
      <c r="P359" s="68">
        <f t="shared" ref="P359:AA359" si="108">SUM(P361,P363,P365,P367)</f>
        <v>0</v>
      </c>
      <c r="Q359" s="68">
        <f t="shared" si="108"/>
        <v>2260</v>
      </c>
      <c r="R359" s="68">
        <f t="shared" si="108"/>
        <v>6460</v>
      </c>
      <c r="S359" s="68">
        <f t="shared" si="108"/>
        <v>2160</v>
      </c>
      <c r="T359" s="68">
        <f t="shared" si="108"/>
        <v>5860</v>
      </c>
      <c r="U359" s="68">
        <f t="shared" si="108"/>
        <v>2560</v>
      </c>
      <c r="V359" s="68">
        <f t="shared" si="108"/>
        <v>0</v>
      </c>
      <c r="W359" s="68">
        <f t="shared" si="108"/>
        <v>2920</v>
      </c>
      <c r="X359" s="68">
        <f t="shared" si="108"/>
        <v>0</v>
      </c>
      <c r="Y359" s="68">
        <f t="shared" si="108"/>
        <v>0</v>
      </c>
      <c r="Z359" s="68">
        <f t="shared" si="108"/>
        <v>0</v>
      </c>
      <c r="AA359" s="68">
        <f t="shared" si="108"/>
        <v>0</v>
      </c>
      <c r="AB359" s="265"/>
      <c r="AC359" s="262"/>
      <c r="AD359" s="262"/>
      <c r="AE359" s="262"/>
      <c r="AF359" s="262"/>
      <c r="AG359" s="327"/>
      <c r="AH359" s="265"/>
    </row>
    <row r="360" spans="1:34" ht="18" customHeight="1">
      <c r="A360" s="375"/>
      <c r="B360" s="375"/>
      <c r="C360" s="293" t="s">
        <v>707</v>
      </c>
      <c r="D360" s="375">
        <v>1</v>
      </c>
      <c r="E360" s="375" t="s">
        <v>598</v>
      </c>
      <c r="F360" s="421" t="s">
        <v>1056</v>
      </c>
      <c r="G360" s="316"/>
      <c r="H360" s="438"/>
      <c r="I360" s="296" t="s">
        <v>599</v>
      </c>
      <c r="J360" s="296" t="s">
        <v>604</v>
      </c>
      <c r="K360" s="316"/>
      <c r="L360" s="293"/>
      <c r="M360" s="345" t="s">
        <v>603</v>
      </c>
      <c r="N360" s="293" t="s">
        <v>116</v>
      </c>
      <c r="O360" s="85" t="s">
        <v>94</v>
      </c>
      <c r="P360" s="86"/>
      <c r="Q360" s="88"/>
      <c r="R360" s="75">
        <v>1</v>
      </c>
      <c r="S360" s="75"/>
      <c r="T360" s="75">
        <v>1</v>
      </c>
      <c r="U360" s="75"/>
      <c r="V360" s="75"/>
      <c r="W360" s="75">
        <v>2</v>
      </c>
      <c r="X360" s="88"/>
      <c r="Y360" s="77"/>
      <c r="Z360" s="77"/>
      <c r="AA360" s="77"/>
      <c r="AB360" s="307">
        <f>SUM(P361:AA361)</f>
        <v>15240</v>
      </c>
      <c r="AC360" s="290"/>
      <c r="AD360" s="290"/>
      <c r="AE360" s="290"/>
      <c r="AF360" s="290"/>
      <c r="AG360" s="336">
        <v>30</v>
      </c>
      <c r="AH360" s="260">
        <f>SUM(P361:U361)</f>
        <v>12320</v>
      </c>
    </row>
    <row r="361" spans="1:34" ht="63" customHeight="1">
      <c r="A361" s="375"/>
      <c r="B361" s="375"/>
      <c r="C361" s="293"/>
      <c r="D361" s="375"/>
      <c r="E361" s="375"/>
      <c r="F361" s="422"/>
      <c r="G361" s="317"/>
      <c r="H361" s="296"/>
      <c r="I361" s="296"/>
      <c r="J361" s="296"/>
      <c r="K361" s="317"/>
      <c r="L361" s="293"/>
      <c r="M361" s="346"/>
      <c r="N361" s="293"/>
      <c r="O361" s="85" t="s">
        <v>19</v>
      </c>
      <c r="P361" s="119"/>
      <c r="Q361" s="120"/>
      <c r="R361" s="156">
        <v>6460</v>
      </c>
      <c r="S361" s="156"/>
      <c r="T361" s="156">
        <v>5860</v>
      </c>
      <c r="U361" s="156"/>
      <c r="V361" s="156"/>
      <c r="W361" s="156">
        <v>2920</v>
      </c>
      <c r="X361" s="157"/>
      <c r="Y361" s="120"/>
      <c r="Z361" s="120"/>
      <c r="AA361" s="120"/>
      <c r="AB361" s="307"/>
      <c r="AC361" s="290"/>
      <c r="AD361" s="290"/>
      <c r="AE361" s="290"/>
      <c r="AF361" s="290"/>
      <c r="AG361" s="337"/>
      <c r="AH361" s="273"/>
    </row>
    <row r="362" spans="1:34">
      <c r="A362" s="375"/>
      <c r="B362" s="375"/>
      <c r="C362" s="293" t="s">
        <v>708</v>
      </c>
      <c r="D362" s="375">
        <v>2</v>
      </c>
      <c r="E362" s="375" t="s">
        <v>598</v>
      </c>
      <c r="F362" s="421" t="s">
        <v>1056</v>
      </c>
      <c r="G362" s="316"/>
      <c r="H362" s="438"/>
      <c r="I362" s="296" t="s">
        <v>599</v>
      </c>
      <c r="J362" s="296" t="s">
        <v>605</v>
      </c>
      <c r="K362" s="316"/>
      <c r="L362" s="293"/>
      <c r="M362" s="293" t="s">
        <v>606</v>
      </c>
      <c r="N362" s="293" t="s">
        <v>116</v>
      </c>
      <c r="O362" s="85" t="s">
        <v>94</v>
      </c>
      <c r="P362" s="86"/>
      <c r="Q362" s="79">
        <v>1</v>
      </c>
      <c r="R362" s="79"/>
      <c r="S362" s="79">
        <v>1</v>
      </c>
      <c r="T362" s="79"/>
      <c r="U362" s="79">
        <v>2</v>
      </c>
      <c r="V362" s="88"/>
      <c r="W362" s="88"/>
      <c r="X362" s="88"/>
      <c r="Y362" s="77"/>
      <c r="Z362" s="77"/>
      <c r="AA362" s="77"/>
      <c r="AB362" s="307">
        <f>SUM(P363:AA363)</f>
        <v>6980</v>
      </c>
      <c r="AC362" s="290"/>
      <c r="AD362" s="290"/>
      <c r="AE362" s="290"/>
      <c r="AF362" s="290"/>
      <c r="AG362" s="336">
        <v>30</v>
      </c>
      <c r="AH362" s="260">
        <f>SUM(P363:U363)</f>
        <v>6980</v>
      </c>
    </row>
    <row r="363" spans="1:34" ht="27" customHeight="1">
      <c r="A363" s="375"/>
      <c r="B363" s="375"/>
      <c r="C363" s="293"/>
      <c r="D363" s="375"/>
      <c r="E363" s="375"/>
      <c r="F363" s="422"/>
      <c r="G363" s="317"/>
      <c r="H363" s="296"/>
      <c r="I363" s="296"/>
      <c r="J363" s="296"/>
      <c r="K363" s="317"/>
      <c r="L363" s="293"/>
      <c r="M363" s="293"/>
      <c r="N363" s="293"/>
      <c r="O363" s="85" t="s">
        <v>19</v>
      </c>
      <c r="P363" s="119"/>
      <c r="Q363" s="156">
        <v>2260</v>
      </c>
      <c r="R363" s="156"/>
      <c r="S363" s="156">
        <v>2160</v>
      </c>
      <c r="T363" s="156"/>
      <c r="U363" s="156">
        <v>2560</v>
      </c>
      <c r="V363" s="120"/>
      <c r="W363" s="120"/>
      <c r="X363" s="120"/>
      <c r="Y363" s="120"/>
      <c r="Z363" s="120"/>
      <c r="AA363" s="120"/>
      <c r="AB363" s="307"/>
      <c r="AC363" s="290"/>
      <c r="AD363" s="290"/>
      <c r="AE363" s="290"/>
      <c r="AF363" s="290"/>
      <c r="AG363" s="337"/>
      <c r="AH363" s="273"/>
    </row>
    <row r="364" spans="1:34">
      <c r="A364" s="375"/>
      <c r="B364" s="375"/>
      <c r="C364" s="293" t="s">
        <v>607</v>
      </c>
      <c r="D364" s="375">
        <v>3</v>
      </c>
      <c r="E364" s="375" t="s">
        <v>598</v>
      </c>
      <c r="F364" s="421" t="s">
        <v>1056</v>
      </c>
      <c r="G364" s="316"/>
      <c r="H364" s="490"/>
      <c r="I364" s="296" t="s">
        <v>599</v>
      </c>
      <c r="J364" s="296" t="s">
        <v>604</v>
      </c>
      <c r="K364" s="316"/>
      <c r="L364" s="293" t="s">
        <v>602</v>
      </c>
      <c r="M364" s="293"/>
      <c r="N364" s="293" t="s">
        <v>334</v>
      </c>
      <c r="O364" s="85" t="s">
        <v>335</v>
      </c>
      <c r="P364" s="86"/>
      <c r="Q364" s="75"/>
      <c r="R364" s="79"/>
      <c r="S364" s="79"/>
      <c r="T364" s="79"/>
      <c r="U364" s="79"/>
      <c r="V364" s="79"/>
      <c r="W364" s="79"/>
      <c r="X364" s="79">
        <v>1</v>
      </c>
      <c r="Y364" s="77"/>
      <c r="Z364" s="77"/>
      <c r="AA364" s="77"/>
      <c r="AB364" s="307">
        <f>SUM(P365:AA365)</f>
        <v>0</v>
      </c>
      <c r="AC364" s="290"/>
      <c r="AD364" s="290"/>
      <c r="AE364" s="290"/>
      <c r="AF364" s="290"/>
      <c r="AG364" s="336">
        <v>30</v>
      </c>
      <c r="AH364" s="260">
        <f>SUM(P365:U365)</f>
        <v>0</v>
      </c>
    </row>
    <row r="365" spans="1:34">
      <c r="A365" s="375"/>
      <c r="B365" s="375"/>
      <c r="C365" s="293"/>
      <c r="D365" s="375"/>
      <c r="E365" s="375"/>
      <c r="F365" s="422"/>
      <c r="G365" s="317"/>
      <c r="H365" s="302"/>
      <c r="I365" s="296"/>
      <c r="J365" s="296"/>
      <c r="K365" s="317"/>
      <c r="L365" s="293"/>
      <c r="M365" s="293"/>
      <c r="N365" s="293"/>
      <c r="O365" s="85" t="s">
        <v>19</v>
      </c>
      <c r="P365" s="18"/>
      <c r="Q365" s="144"/>
      <c r="R365" s="144"/>
      <c r="S365" s="144"/>
      <c r="T365" s="144"/>
      <c r="U365" s="144"/>
      <c r="V365" s="144"/>
      <c r="W365" s="144"/>
      <c r="X365" s="144"/>
      <c r="Y365" s="18"/>
      <c r="Z365" s="18"/>
      <c r="AA365" s="18"/>
      <c r="AB365" s="307"/>
      <c r="AC365" s="290"/>
      <c r="AD365" s="290"/>
      <c r="AE365" s="290"/>
      <c r="AF365" s="290"/>
      <c r="AG365" s="337"/>
      <c r="AH365" s="273"/>
    </row>
    <row r="366" spans="1:34">
      <c r="A366" s="375"/>
      <c r="B366" s="375"/>
      <c r="C366" s="293" t="s">
        <v>608</v>
      </c>
      <c r="D366" s="375">
        <v>4</v>
      </c>
      <c r="E366" s="375" t="s">
        <v>598</v>
      </c>
      <c r="F366" s="421" t="s">
        <v>1056</v>
      </c>
      <c r="G366" s="316"/>
      <c r="H366" s="438"/>
      <c r="I366" s="296" t="s">
        <v>599</v>
      </c>
      <c r="J366" s="296" t="s">
        <v>605</v>
      </c>
      <c r="K366" s="316"/>
      <c r="L366" s="293"/>
      <c r="M366" s="293" t="s">
        <v>606</v>
      </c>
      <c r="N366" s="293" t="s">
        <v>151</v>
      </c>
      <c r="O366" s="85" t="s">
        <v>94</v>
      </c>
      <c r="P366" s="119"/>
      <c r="Q366" s="120">
        <v>1</v>
      </c>
      <c r="R366" s="120">
        <v>1</v>
      </c>
      <c r="S366" s="120">
        <v>1</v>
      </c>
      <c r="T366" s="120">
        <v>1</v>
      </c>
      <c r="U366" s="120">
        <v>2</v>
      </c>
      <c r="V366" s="120"/>
      <c r="W366" s="120">
        <v>2</v>
      </c>
      <c r="X366" s="120"/>
      <c r="Y366" s="120"/>
      <c r="Z366" s="120"/>
      <c r="AA366" s="120"/>
      <c r="AB366" s="307">
        <f>SUM(P367:AA367)</f>
        <v>0</v>
      </c>
      <c r="AC366" s="290"/>
      <c r="AD366" s="290"/>
      <c r="AE366" s="290"/>
      <c r="AF366" s="290"/>
      <c r="AG366" s="336">
        <v>10</v>
      </c>
      <c r="AH366" s="260">
        <f>SUM(P367:U367)</f>
        <v>0</v>
      </c>
    </row>
    <row r="367" spans="1:34" ht="25.9" customHeight="1">
      <c r="A367" s="375"/>
      <c r="B367" s="375"/>
      <c r="C367" s="293"/>
      <c r="D367" s="375"/>
      <c r="E367" s="375"/>
      <c r="F367" s="422"/>
      <c r="G367" s="317"/>
      <c r="H367" s="296"/>
      <c r="I367" s="296"/>
      <c r="J367" s="296"/>
      <c r="K367" s="317"/>
      <c r="L367" s="293"/>
      <c r="M367" s="293"/>
      <c r="N367" s="293"/>
      <c r="O367" s="85" t="s">
        <v>19</v>
      </c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307"/>
      <c r="AC367" s="290"/>
      <c r="AD367" s="290"/>
      <c r="AE367" s="290"/>
      <c r="AF367" s="290"/>
      <c r="AG367" s="337"/>
      <c r="AH367" s="273"/>
    </row>
    <row r="368" spans="1:34" s="111" customFormat="1" ht="18" customHeight="1">
      <c r="A368" s="275">
        <v>39</v>
      </c>
      <c r="B368" s="275" t="s">
        <v>1149</v>
      </c>
      <c r="C368" s="380" t="s">
        <v>742</v>
      </c>
      <c r="D368" s="275">
        <v>2</v>
      </c>
      <c r="E368" s="275" t="s">
        <v>615</v>
      </c>
      <c r="F368" s="403" t="s">
        <v>1057</v>
      </c>
      <c r="G368" s="314">
        <v>1</v>
      </c>
      <c r="H368" s="295" t="s">
        <v>32</v>
      </c>
      <c r="I368" s="275" t="s">
        <v>616</v>
      </c>
      <c r="J368" s="275" t="s">
        <v>617</v>
      </c>
      <c r="K368" s="314" t="s">
        <v>33</v>
      </c>
      <c r="L368" s="314"/>
      <c r="M368" s="275"/>
      <c r="N368" s="275" t="s">
        <v>232</v>
      </c>
      <c r="O368" s="99" t="s">
        <v>232</v>
      </c>
      <c r="P368" s="108"/>
      <c r="Q368" s="108"/>
      <c r="R368" s="108"/>
      <c r="S368" s="108"/>
      <c r="T368" s="108"/>
      <c r="U368" s="99">
        <v>2</v>
      </c>
      <c r="V368" s="99">
        <v>2</v>
      </c>
      <c r="W368" s="99">
        <v>2</v>
      </c>
      <c r="X368" s="99">
        <v>2</v>
      </c>
      <c r="Y368" s="108"/>
      <c r="Z368" s="108"/>
      <c r="AA368" s="108"/>
      <c r="AB368" s="265">
        <f>SUM(P369:AA369)</f>
        <v>46500</v>
      </c>
      <c r="AC368" s="262" t="s">
        <v>998</v>
      </c>
      <c r="AD368" s="262" t="s">
        <v>984</v>
      </c>
      <c r="AE368" s="262"/>
      <c r="AF368" s="262"/>
      <c r="AG368" s="326">
        <f>SUM(AG370:AG377)</f>
        <v>100</v>
      </c>
      <c r="AH368" s="265">
        <f>SUM(AH370:AH377)</f>
        <v>18900</v>
      </c>
    </row>
    <row r="369" spans="1:34" s="111" customFormat="1" ht="38.450000000000003" customHeight="1">
      <c r="A369" s="275"/>
      <c r="B369" s="275"/>
      <c r="C369" s="381"/>
      <c r="D369" s="275"/>
      <c r="E369" s="275"/>
      <c r="F369" s="403"/>
      <c r="G369" s="315"/>
      <c r="H369" s="295"/>
      <c r="I369" s="275"/>
      <c r="J369" s="275"/>
      <c r="K369" s="315"/>
      <c r="L369" s="315"/>
      <c r="M369" s="275"/>
      <c r="N369" s="275"/>
      <c r="O369" s="99" t="s">
        <v>19</v>
      </c>
      <c r="P369" s="112">
        <f t="shared" ref="P369:Z369" si="109">SUM(P371,P373,P375,P377)</f>
        <v>0</v>
      </c>
      <c r="Q369" s="112">
        <f t="shared" si="109"/>
        <v>6500</v>
      </c>
      <c r="R369" s="112">
        <f t="shared" si="109"/>
        <v>0</v>
      </c>
      <c r="S369" s="112">
        <f t="shared" si="109"/>
        <v>0</v>
      </c>
      <c r="T369" s="112">
        <f t="shared" si="109"/>
        <v>0</v>
      </c>
      <c r="U369" s="112">
        <f t="shared" si="109"/>
        <v>12400</v>
      </c>
      <c r="V369" s="112">
        <f t="shared" si="109"/>
        <v>12400</v>
      </c>
      <c r="W369" s="112">
        <f t="shared" si="109"/>
        <v>5000</v>
      </c>
      <c r="X369" s="112">
        <f t="shared" si="109"/>
        <v>10200</v>
      </c>
      <c r="Y369" s="112">
        <f t="shared" si="109"/>
        <v>0</v>
      </c>
      <c r="Z369" s="112">
        <f t="shared" si="109"/>
        <v>0</v>
      </c>
      <c r="AA369" s="112"/>
      <c r="AB369" s="265"/>
      <c r="AC369" s="262"/>
      <c r="AD369" s="262"/>
      <c r="AE369" s="262"/>
      <c r="AF369" s="262"/>
      <c r="AG369" s="327"/>
      <c r="AH369" s="265"/>
    </row>
    <row r="370" spans="1:34" s="45" customFormat="1" ht="18" customHeight="1">
      <c r="A370" s="296"/>
      <c r="B370" s="296"/>
      <c r="C370" s="365" t="s">
        <v>619</v>
      </c>
      <c r="D370" s="296">
        <v>1</v>
      </c>
      <c r="E370" s="296" t="s">
        <v>615</v>
      </c>
      <c r="F370" s="423" t="s">
        <v>1057</v>
      </c>
      <c r="G370" s="316"/>
      <c r="H370" s="302"/>
      <c r="I370" s="296" t="s">
        <v>616</v>
      </c>
      <c r="J370" s="296" t="s">
        <v>617</v>
      </c>
      <c r="K370" s="316"/>
      <c r="L370" s="304" t="s">
        <v>34</v>
      </c>
      <c r="M370" s="304" t="s">
        <v>618</v>
      </c>
      <c r="N370" s="296" t="s">
        <v>620</v>
      </c>
      <c r="O370" s="75" t="s">
        <v>621</v>
      </c>
      <c r="P370" s="79"/>
      <c r="Q370" s="75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389">
        <f>SUM(P371:AA371)</f>
        <v>6500</v>
      </c>
      <c r="AC370" s="273" t="s">
        <v>654</v>
      </c>
      <c r="AD370" s="357"/>
      <c r="AE370" s="357">
        <v>24071</v>
      </c>
      <c r="AF370" s="273" t="s">
        <v>945</v>
      </c>
      <c r="AG370" s="324">
        <v>30</v>
      </c>
      <c r="AH370" s="260">
        <f>SUM(P371:U371)</f>
        <v>6500</v>
      </c>
    </row>
    <row r="371" spans="1:34" s="45" customFormat="1">
      <c r="A371" s="296"/>
      <c r="B371" s="296"/>
      <c r="C371" s="366"/>
      <c r="D371" s="296"/>
      <c r="E371" s="296"/>
      <c r="F371" s="423"/>
      <c r="G371" s="317"/>
      <c r="H371" s="302"/>
      <c r="I371" s="296"/>
      <c r="J371" s="296"/>
      <c r="K371" s="317"/>
      <c r="L371" s="304"/>
      <c r="M371" s="304"/>
      <c r="N371" s="296"/>
      <c r="O371" s="75" t="s">
        <v>19</v>
      </c>
      <c r="P371" s="79"/>
      <c r="Q371" s="53">
        <v>6500</v>
      </c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389"/>
      <c r="AC371" s="273"/>
      <c r="AD371" s="273"/>
      <c r="AE371" s="273"/>
      <c r="AF371" s="273"/>
      <c r="AG371" s="325"/>
      <c r="AH371" s="273"/>
    </row>
    <row r="372" spans="1:34" s="45" customFormat="1" ht="18" customHeight="1">
      <c r="A372" s="296"/>
      <c r="B372" s="296"/>
      <c r="C372" s="365" t="s">
        <v>1013</v>
      </c>
      <c r="D372" s="296">
        <v>2</v>
      </c>
      <c r="E372" s="296" t="s">
        <v>615</v>
      </c>
      <c r="F372" s="423" t="s">
        <v>1057</v>
      </c>
      <c r="G372" s="316"/>
      <c r="H372" s="302"/>
      <c r="I372" s="296" t="s">
        <v>616</v>
      </c>
      <c r="J372" s="296" t="s">
        <v>617</v>
      </c>
      <c r="K372" s="316"/>
      <c r="L372" s="304"/>
      <c r="M372" s="304" t="s">
        <v>618</v>
      </c>
      <c r="N372" s="296" t="s">
        <v>232</v>
      </c>
      <c r="O372" s="75" t="s">
        <v>41</v>
      </c>
      <c r="P372" s="79"/>
      <c r="Q372" s="88"/>
      <c r="R372" s="88"/>
      <c r="S372" s="88"/>
      <c r="T372" s="88"/>
      <c r="U372" s="80">
        <v>2</v>
      </c>
      <c r="V372" s="80">
        <v>2</v>
      </c>
      <c r="W372" s="80">
        <v>2</v>
      </c>
      <c r="X372" s="80">
        <v>2</v>
      </c>
      <c r="Y372" s="88"/>
      <c r="Z372" s="75"/>
      <c r="AA372" s="88"/>
      <c r="AB372" s="307">
        <f t="shared" ref="AB372" si="110">SUM(P373:AA373)</f>
        <v>40000</v>
      </c>
      <c r="AC372" s="273"/>
      <c r="AD372" s="273"/>
      <c r="AE372" s="273"/>
      <c r="AF372" s="273"/>
      <c r="AG372" s="324">
        <v>40</v>
      </c>
      <c r="AH372" s="260">
        <f>SUM(P373:U373)</f>
        <v>12400</v>
      </c>
    </row>
    <row r="373" spans="1:34" s="45" customFormat="1" ht="19.149999999999999" customHeight="1">
      <c r="A373" s="296"/>
      <c r="B373" s="296"/>
      <c r="C373" s="366"/>
      <c r="D373" s="296"/>
      <c r="E373" s="296"/>
      <c r="F373" s="423"/>
      <c r="G373" s="317"/>
      <c r="H373" s="302"/>
      <c r="I373" s="296"/>
      <c r="J373" s="296"/>
      <c r="K373" s="317"/>
      <c r="L373" s="304"/>
      <c r="M373" s="304"/>
      <c r="N373" s="296"/>
      <c r="O373" s="75" t="s">
        <v>19</v>
      </c>
      <c r="P373" s="78"/>
      <c r="Q373" s="130"/>
      <c r="R373" s="130"/>
      <c r="S373" s="130"/>
      <c r="T373" s="130"/>
      <c r="U373" s="130">
        <v>12400</v>
      </c>
      <c r="V373" s="130">
        <v>12400</v>
      </c>
      <c r="W373" s="130">
        <v>5000</v>
      </c>
      <c r="X373" s="130">
        <v>10200</v>
      </c>
      <c r="Y373" s="130"/>
      <c r="Z373" s="130"/>
      <c r="AA373" s="155"/>
      <c r="AB373" s="307"/>
      <c r="AC373" s="273"/>
      <c r="AD373" s="273"/>
      <c r="AE373" s="273"/>
      <c r="AF373" s="273"/>
      <c r="AG373" s="325"/>
      <c r="AH373" s="273"/>
    </row>
    <row r="374" spans="1:34" s="45" customFormat="1" ht="37.5">
      <c r="A374" s="316"/>
      <c r="B374" s="316"/>
      <c r="C374" s="365" t="s">
        <v>622</v>
      </c>
      <c r="D374" s="316">
        <v>3</v>
      </c>
      <c r="E374" s="296" t="s">
        <v>615</v>
      </c>
      <c r="F374" s="423" t="s">
        <v>1057</v>
      </c>
      <c r="G374" s="316"/>
      <c r="H374" s="302"/>
      <c r="I374" s="296" t="s">
        <v>616</v>
      </c>
      <c r="J374" s="296" t="s">
        <v>617</v>
      </c>
      <c r="K374" s="316"/>
      <c r="L374" s="365"/>
      <c r="M374" s="365" t="s">
        <v>618</v>
      </c>
      <c r="N374" s="316" t="s">
        <v>232</v>
      </c>
      <c r="O374" s="75" t="s">
        <v>41</v>
      </c>
      <c r="P374" s="79"/>
      <c r="Q374" s="88"/>
      <c r="R374" s="88"/>
      <c r="S374" s="88"/>
      <c r="T374" s="88"/>
      <c r="U374" s="75">
        <v>2</v>
      </c>
      <c r="V374" s="75">
        <v>2</v>
      </c>
      <c r="W374" s="75">
        <v>2</v>
      </c>
      <c r="X374" s="75">
        <v>2</v>
      </c>
      <c r="Y374" s="88"/>
      <c r="Z374" s="88"/>
      <c r="AA374" s="88"/>
      <c r="AB374" s="307">
        <f t="shared" ref="AB374" si="111">SUM(P375:AA375)</f>
        <v>0</v>
      </c>
      <c r="AC374" s="282"/>
      <c r="AD374" s="282"/>
      <c r="AE374" s="282"/>
      <c r="AF374" s="282"/>
      <c r="AG374" s="324">
        <v>15</v>
      </c>
      <c r="AH374" s="260">
        <f>SUM(P375:U375)</f>
        <v>0</v>
      </c>
    </row>
    <row r="375" spans="1:34" s="45" customFormat="1">
      <c r="A375" s="317"/>
      <c r="B375" s="317"/>
      <c r="C375" s="366"/>
      <c r="D375" s="317"/>
      <c r="E375" s="296"/>
      <c r="F375" s="423"/>
      <c r="G375" s="317"/>
      <c r="H375" s="302"/>
      <c r="I375" s="296"/>
      <c r="J375" s="296"/>
      <c r="K375" s="317"/>
      <c r="L375" s="366"/>
      <c r="M375" s="366"/>
      <c r="N375" s="317"/>
      <c r="O375" s="75" t="s">
        <v>19</v>
      </c>
      <c r="P375" s="79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307"/>
      <c r="AC375" s="283"/>
      <c r="AD375" s="283"/>
      <c r="AE375" s="283"/>
      <c r="AF375" s="283"/>
      <c r="AG375" s="325"/>
      <c r="AH375" s="273"/>
    </row>
    <row r="376" spans="1:34" s="45" customFormat="1">
      <c r="A376" s="316"/>
      <c r="B376" s="316"/>
      <c r="C376" s="365" t="s">
        <v>623</v>
      </c>
      <c r="D376" s="316">
        <v>4</v>
      </c>
      <c r="E376" s="296" t="s">
        <v>615</v>
      </c>
      <c r="F376" s="423" t="s">
        <v>1057</v>
      </c>
      <c r="G376" s="316"/>
      <c r="H376" s="302"/>
      <c r="I376" s="296" t="s">
        <v>616</v>
      </c>
      <c r="J376" s="296" t="s">
        <v>617</v>
      </c>
      <c r="K376" s="316"/>
      <c r="L376" s="365" t="s">
        <v>34</v>
      </c>
      <c r="M376" s="365" t="s">
        <v>618</v>
      </c>
      <c r="N376" s="316" t="s">
        <v>624</v>
      </c>
      <c r="O376" s="75" t="s">
        <v>136</v>
      </c>
      <c r="P376" s="79"/>
      <c r="Q376" s="88"/>
      <c r="R376" s="88"/>
      <c r="S376" s="88"/>
      <c r="T376" s="88"/>
      <c r="U376" s="88"/>
      <c r="V376" s="88"/>
      <c r="W376" s="88"/>
      <c r="X376" s="88">
        <v>1</v>
      </c>
      <c r="Y376" s="88"/>
      <c r="Z376" s="88"/>
      <c r="AA376" s="88"/>
      <c r="AB376" s="307">
        <f t="shared" ref="AB376" si="112">SUM(P377:AA377)</f>
        <v>0</v>
      </c>
      <c r="AC376" s="282"/>
      <c r="AD376" s="282"/>
      <c r="AE376" s="282"/>
      <c r="AF376" s="282"/>
      <c r="AG376" s="324">
        <v>15</v>
      </c>
      <c r="AH376" s="260">
        <f>SUM(P377:U377)</f>
        <v>0</v>
      </c>
    </row>
    <row r="377" spans="1:34" s="45" customFormat="1">
      <c r="A377" s="317"/>
      <c r="B377" s="317"/>
      <c r="C377" s="366"/>
      <c r="D377" s="317"/>
      <c r="E377" s="296"/>
      <c r="F377" s="423"/>
      <c r="G377" s="317"/>
      <c r="H377" s="302"/>
      <c r="I377" s="296"/>
      <c r="J377" s="296"/>
      <c r="K377" s="317"/>
      <c r="L377" s="366"/>
      <c r="M377" s="366"/>
      <c r="N377" s="317"/>
      <c r="O377" s="75" t="s">
        <v>19</v>
      </c>
      <c r="P377" s="79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307"/>
      <c r="AC377" s="283"/>
      <c r="AD377" s="283"/>
      <c r="AE377" s="283"/>
      <c r="AF377" s="283"/>
      <c r="AG377" s="325"/>
      <c r="AH377" s="273"/>
    </row>
    <row r="378" spans="1:34" s="109" customFormat="1" ht="37.5">
      <c r="A378" s="275">
        <v>40</v>
      </c>
      <c r="B378" s="275" t="s">
        <v>1150</v>
      </c>
      <c r="C378" s="294" t="s">
        <v>743</v>
      </c>
      <c r="D378" s="275">
        <v>3</v>
      </c>
      <c r="E378" s="314" t="s">
        <v>615</v>
      </c>
      <c r="F378" s="370" t="s">
        <v>1057</v>
      </c>
      <c r="G378" s="314">
        <v>1</v>
      </c>
      <c r="H378" s="295" t="s">
        <v>32</v>
      </c>
      <c r="I378" s="314" t="s">
        <v>635</v>
      </c>
      <c r="J378" s="314" t="s">
        <v>636</v>
      </c>
      <c r="K378" s="314" t="s">
        <v>637</v>
      </c>
      <c r="L378" s="294"/>
      <c r="M378" s="294"/>
      <c r="N378" s="275" t="s">
        <v>634</v>
      </c>
      <c r="O378" s="99" t="s">
        <v>41</v>
      </c>
      <c r="P378" s="108"/>
      <c r="Q378" s="108"/>
      <c r="R378" s="99">
        <v>4</v>
      </c>
      <c r="S378" s="99"/>
      <c r="T378" s="99"/>
      <c r="U378" s="99"/>
      <c r="V378" s="99"/>
      <c r="W378" s="108"/>
      <c r="X378" s="99">
        <v>4</v>
      </c>
      <c r="Y378" s="108"/>
      <c r="Z378" s="108"/>
      <c r="AA378" s="108"/>
      <c r="AB378" s="265">
        <f>SUM(P379:AA379)</f>
        <v>20000</v>
      </c>
      <c r="AC378" s="262" t="s">
        <v>998</v>
      </c>
      <c r="AD378" s="262" t="s">
        <v>984</v>
      </c>
      <c r="AE378" s="262"/>
      <c r="AF378" s="262"/>
      <c r="AG378" s="326">
        <v>100</v>
      </c>
      <c r="AH378" s="265">
        <f>SUM(AH380:AH385)</f>
        <v>1500</v>
      </c>
    </row>
    <row r="379" spans="1:34" s="109" customFormat="1" ht="24.6" customHeight="1">
      <c r="A379" s="275"/>
      <c r="B379" s="275"/>
      <c r="C379" s="294"/>
      <c r="D379" s="275"/>
      <c r="E379" s="315"/>
      <c r="F379" s="371"/>
      <c r="G379" s="315"/>
      <c r="H379" s="295"/>
      <c r="I379" s="315"/>
      <c r="J379" s="315"/>
      <c r="K379" s="315"/>
      <c r="L379" s="294"/>
      <c r="M379" s="294"/>
      <c r="N379" s="275"/>
      <c r="O379" s="99" t="s">
        <v>19</v>
      </c>
      <c r="P379" s="68">
        <f>SUM(P381,P383,P385)</f>
        <v>0</v>
      </c>
      <c r="Q379" s="68">
        <f t="shared" ref="Q379:AA379" si="113">SUM(Q381,Q383,Q385)</f>
        <v>0</v>
      </c>
      <c r="R379" s="68">
        <f t="shared" si="113"/>
        <v>1500</v>
      </c>
      <c r="S379" s="68">
        <f t="shared" si="113"/>
        <v>0</v>
      </c>
      <c r="T379" s="68">
        <f t="shared" si="113"/>
        <v>0</v>
      </c>
      <c r="U379" s="68">
        <f t="shared" si="113"/>
        <v>0</v>
      </c>
      <c r="V379" s="68">
        <f t="shared" si="113"/>
        <v>0</v>
      </c>
      <c r="W379" s="68">
        <f t="shared" si="113"/>
        <v>0</v>
      </c>
      <c r="X379" s="68">
        <f t="shared" si="113"/>
        <v>18500</v>
      </c>
      <c r="Y379" s="68">
        <f t="shared" si="113"/>
        <v>0</v>
      </c>
      <c r="Z379" s="68">
        <f t="shared" si="113"/>
        <v>0</v>
      </c>
      <c r="AA379" s="68">
        <f t="shared" si="113"/>
        <v>0</v>
      </c>
      <c r="AB379" s="265"/>
      <c r="AC379" s="262"/>
      <c r="AD379" s="262"/>
      <c r="AE379" s="262"/>
      <c r="AF379" s="262"/>
      <c r="AG379" s="327"/>
      <c r="AH379" s="265"/>
    </row>
    <row r="380" spans="1:34" s="45" customFormat="1" ht="27" customHeight="1">
      <c r="A380" s="284"/>
      <c r="B380" s="284"/>
      <c r="C380" s="419" t="s">
        <v>923</v>
      </c>
      <c r="D380" s="316">
        <v>1</v>
      </c>
      <c r="E380" s="316" t="s">
        <v>615</v>
      </c>
      <c r="F380" s="372" t="s">
        <v>1057</v>
      </c>
      <c r="G380" s="316"/>
      <c r="H380" s="310"/>
      <c r="I380" s="316" t="s">
        <v>635</v>
      </c>
      <c r="J380" s="316" t="s">
        <v>636</v>
      </c>
      <c r="K380" s="316"/>
      <c r="L380" s="316"/>
      <c r="M380" s="316" t="s">
        <v>638</v>
      </c>
      <c r="N380" s="316" t="s">
        <v>634</v>
      </c>
      <c r="O380" s="75" t="s">
        <v>41</v>
      </c>
      <c r="P380" s="129"/>
      <c r="Q380" s="138"/>
      <c r="R380" s="75">
        <v>4</v>
      </c>
      <c r="S380" s="88"/>
      <c r="T380" s="88"/>
      <c r="U380" s="88"/>
      <c r="V380" s="88"/>
      <c r="W380" s="88"/>
      <c r="X380" s="88"/>
      <c r="Y380" s="88"/>
      <c r="Z380" s="88"/>
      <c r="AA380" s="88"/>
      <c r="AB380" s="389">
        <f t="shared" ref="AB380" si="114">SUM(P381:AA381)</f>
        <v>1500</v>
      </c>
      <c r="AC380" s="284"/>
      <c r="AD380" s="546"/>
      <c r="AE380" s="355">
        <v>243237</v>
      </c>
      <c r="AF380" s="284" t="s">
        <v>951</v>
      </c>
      <c r="AG380" s="324">
        <v>30</v>
      </c>
      <c r="AH380" s="260">
        <f>SUM(P381:U381)</f>
        <v>1500</v>
      </c>
    </row>
    <row r="381" spans="1:34" s="45" customFormat="1" ht="24.6" customHeight="1">
      <c r="A381" s="285"/>
      <c r="B381" s="285"/>
      <c r="C381" s="420"/>
      <c r="D381" s="317"/>
      <c r="E381" s="317"/>
      <c r="F381" s="373"/>
      <c r="G381" s="317"/>
      <c r="H381" s="311"/>
      <c r="I381" s="317"/>
      <c r="J381" s="317"/>
      <c r="K381" s="317"/>
      <c r="L381" s="317"/>
      <c r="M381" s="317"/>
      <c r="N381" s="317"/>
      <c r="O381" s="75" t="s">
        <v>19</v>
      </c>
      <c r="P381" s="129"/>
      <c r="Q381" s="138"/>
      <c r="R381" s="200">
        <v>1500</v>
      </c>
      <c r="S381" s="88"/>
      <c r="T381" s="88"/>
      <c r="U381" s="88"/>
      <c r="V381" s="88"/>
      <c r="W381" s="88"/>
      <c r="X381" s="88"/>
      <c r="Y381" s="88"/>
      <c r="Z381" s="88"/>
      <c r="AA381" s="88"/>
      <c r="AB381" s="389"/>
      <c r="AC381" s="285"/>
      <c r="AD381" s="543"/>
      <c r="AE381" s="285"/>
      <c r="AF381" s="285"/>
      <c r="AG381" s="325"/>
      <c r="AH381" s="273"/>
    </row>
    <row r="382" spans="1:34" s="45" customFormat="1" ht="18.600000000000001" customHeight="1">
      <c r="A382" s="284"/>
      <c r="B382" s="284"/>
      <c r="C382" s="419" t="s">
        <v>639</v>
      </c>
      <c r="D382" s="316">
        <v>2</v>
      </c>
      <c r="E382" s="316" t="s">
        <v>615</v>
      </c>
      <c r="F382" s="372" t="s">
        <v>1057</v>
      </c>
      <c r="G382" s="316"/>
      <c r="H382" s="310"/>
      <c r="I382" s="316" t="s">
        <v>635</v>
      </c>
      <c r="J382" s="316" t="s">
        <v>636</v>
      </c>
      <c r="K382" s="316"/>
      <c r="L382" s="316"/>
      <c r="M382" s="316" t="s">
        <v>640</v>
      </c>
      <c r="N382" s="316" t="s">
        <v>634</v>
      </c>
      <c r="O382" s="75" t="s">
        <v>41</v>
      </c>
      <c r="P382" s="129"/>
      <c r="Q382" s="138"/>
      <c r="R382" s="88"/>
      <c r="S382" s="88"/>
      <c r="T382" s="88"/>
      <c r="U382" s="88"/>
      <c r="V382" s="88"/>
      <c r="W382" s="88"/>
      <c r="X382" s="75">
        <v>4</v>
      </c>
      <c r="Y382" s="88"/>
      <c r="Z382" s="88"/>
      <c r="AA382" s="88"/>
      <c r="AB382" s="307">
        <f t="shared" ref="AB382" si="115">SUM(P383:AA383)</f>
        <v>18500</v>
      </c>
      <c r="AC382" s="284"/>
      <c r="AD382" s="542"/>
      <c r="AE382" s="284"/>
      <c r="AF382" s="284"/>
      <c r="AG382" s="324">
        <v>50</v>
      </c>
      <c r="AH382" s="260">
        <f>SUM(P383:U383)</f>
        <v>0</v>
      </c>
    </row>
    <row r="383" spans="1:34" s="45" customFormat="1" ht="27.6" customHeight="1">
      <c r="A383" s="285"/>
      <c r="B383" s="285"/>
      <c r="C383" s="420"/>
      <c r="D383" s="317"/>
      <c r="E383" s="317"/>
      <c r="F383" s="373"/>
      <c r="G383" s="317"/>
      <c r="H383" s="311"/>
      <c r="I383" s="317"/>
      <c r="J383" s="317"/>
      <c r="K383" s="317"/>
      <c r="L383" s="317"/>
      <c r="M383" s="317"/>
      <c r="N383" s="317"/>
      <c r="O383" s="75" t="s">
        <v>19</v>
      </c>
      <c r="P383" s="129"/>
      <c r="Q383" s="138"/>
      <c r="R383" s="88"/>
      <c r="S383" s="88"/>
      <c r="T383" s="88"/>
      <c r="U383" s="88"/>
      <c r="V383" s="88"/>
      <c r="W383" s="88"/>
      <c r="X383" s="46">
        <v>18500</v>
      </c>
      <c r="Y383" s="88"/>
      <c r="Z383" s="88"/>
      <c r="AA383" s="88"/>
      <c r="AB383" s="307"/>
      <c r="AC383" s="285"/>
      <c r="AD383" s="543"/>
      <c r="AE383" s="285"/>
      <c r="AF383" s="285"/>
      <c r="AG383" s="325"/>
      <c r="AH383" s="273"/>
    </row>
    <row r="384" spans="1:34" s="45" customFormat="1" ht="25.15" customHeight="1">
      <c r="A384" s="284"/>
      <c r="B384" s="284"/>
      <c r="C384" s="419" t="s">
        <v>641</v>
      </c>
      <c r="D384" s="316">
        <v>3</v>
      </c>
      <c r="E384" s="316" t="s">
        <v>615</v>
      </c>
      <c r="F384" s="372" t="s">
        <v>1057</v>
      </c>
      <c r="G384" s="316"/>
      <c r="H384" s="310"/>
      <c r="I384" s="316" t="s">
        <v>635</v>
      </c>
      <c r="J384" s="316" t="s">
        <v>636</v>
      </c>
      <c r="K384" s="316"/>
      <c r="L384" s="304" t="s">
        <v>633</v>
      </c>
      <c r="M384" s="284"/>
      <c r="N384" s="316" t="s">
        <v>334</v>
      </c>
      <c r="O384" s="75" t="s">
        <v>335</v>
      </c>
      <c r="P384" s="129"/>
      <c r="Q384" s="138"/>
      <c r="R384" s="88"/>
      <c r="S384" s="223"/>
      <c r="T384" s="223"/>
      <c r="U384" s="223"/>
      <c r="V384" s="224">
        <v>1</v>
      </c>
      <c r="W384" s="88"/>
      <c r="X384" s="88"/>
      <c r="Y384" s="88"/>
      <c r="Z384" s="88"/>
      <c r="AA384" s="88"/>
      <c r="AB384" s="307">
        <f t="shared" ref="AB384" si="116">SUM(P385:AA385)</f>
        <v>0</v>
      </c>
      <c r="AC384" s="284"/>
      <c r="AD384" s="542"/>
      <c r="AE384" s="284"/>
      <c r="AF384" s="284"/>
      <c r="AG384" s="324">
        <v>20</v>
      </c>
      <c r="AH384" s="260">
        <f>SUM(P385:U385)</f>
        <v>0</v>
      </c>
    </row>
    <row r="385" spans="1:34" s="45" customFormat="1">
      <c r="A385" s="285"/>
      <c r="B385" s="285"/>
      <c r="C385" s="420"/>
      <c r="D385" s="317"/>
      <c r="E385" s="317"/>
      <c r="F385" s="373"/>
      <c r="G385" s="317"/>
      <c r="H385" s="311"/>
      <c r="I385" s="317"/>
      <c r="J385" s="317"/>
      <c r="K385" s="317"/>
      <c r="L385" s="304"/>
      <c r="M385" s="285"/>
      <c r="N385" s="317"/>
      <c r="O385" s="75" t="s">
        <v>19</v>
      </c>
      <c r="P385" s="129"/>
      <c r="Q385" s="13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307"/>
      <c r="AC385" s="285"/>
      <c r="AD385" s="543"/>
      <c r="AE385" s="285"/>
      <c r="AF385" s="285"/>
      <c r="AG385" s="325"/>
      <c r="AH385" s="273"/>
    </row>
    <row r="386" spans="1:34" s="220" customFormat="1">
      <c r="A386" s="297">
        <v>41</v>
      </c>
      <c r="B386" s="297" t="s">
        <v>1151</v>
      </c>
      <c r="C386" s="298" t="s">
        <v>1004</v>
      </c>
      <c r="D386" s="297"/>
      <c r="E386" s="299"/>
      <c r="F386" s="308" t="s">
        <v>1057</v>
      </c>
      <c r="G386" s="299"/>
      <c r="H386" s="301"/>
      <c r="I386" s="299"/>
      <c r="J386" s="299"/>
      <c r="K386" s="299"/>
      <c r="L386" s="298"/>
      <c r="M386" s="298"/>
      <c r="N386" s="297" t="s">
        <v>167</v>
      </c>
      <c r="O386" s="214" t="s">
        <v>127</v>
      </c>
      <c r="P386" s="215"/>
      <c r="Q386" s="215"/>
      <c r="R386" s="214"/>
      <c r="S386" s="214"/>
      <c r="T386" s="214"/>
      <c r="U386" s="214"/>
      <c r="V386" s="214"/>
      <c r="W386" s="215"/>
      <c r="X386" s="214"/>
      <c r="Y386" s="215"/>
      <c r="Z386" s="215"/>
      <c r="AA386" s="215"/>
      <c r="AB386" s="276">
        <f>SUM(P387:AA387)</f>
        <v>2177000</v>
      </c>
      <c r="AC386" s="277" t="s">
        <v>998</v>
      </c>
      <c r="AD386" s="277" t="s">
        <v>976</v>
      </c>
      <c r="AE386" s="277"/>
      <c r="AF386" s="277"/>
      <c r="AG386" s="330"/>
      <c r="AH386" s="276">
        <f>SUM(AH388)</f>
        <v>2177000</v>
      </c>
    </row>
    <row r="387" spans="1:34" s="220" customFormat="1" ht="24.6" customHeight="1">
      <c r="A387" s="297"/>
      <c r="B387" s="297"/>
      <c r="C387" s="298"/>
      <c r="D387" s="297"/>
      <c r="E387" s="300"/>
      <c r="F387" s="309"/>
      <c r="G387" s="300"/>
      <c r="H387" s="301"/>
      <c r="I387" s="300"/>
      <c r="J387" s="300"/>
      <c r="K387" s="300"/>
      <c r="L387" s="298"/>
      <c r="M387" s="298"/>
      <c r="N387" s="297"/>
      <c r="O387" s="214" t="s">
        <v>19</v>
      </c>
      <c r="P387" s="218"/>
      <c r="Q387" s="218"/>
      <c r="R387" s="218">
        <f>SUM(R389)</f>
        <v>2177000</v>
      </c>
      <c r="S387" s="218"/>
      <c r="T387" s="218"/>
      <c r="U387" s="218"/>
      <c r="V387" s="218"/>
      <c r="W387" s="218"/>
      <c r="X387" s="218"/>
      <c r="Y387" s="218"/>
      <c r="Z387" s="218"/>
      <c r="AA387" s="218"/>
      <c r="AB387" s="276"/>
      <c r="AC387" s="277"/>
      <c r="AD387" s="277"/>
      <c r="AE387" s="277"/>
      <c r="AF387" s="277"/>
      <c r="AG387" s="331"/>
      <c r="AH387" s="276"/>
    </row>
    <row r="388" spans="1:34" s="45" customFormat="1" ht="27" customHeight="1">
      <c r="A388" s="284"/>
      <c r="B388" s="284"/>
      <c r="C388" s="419" t="s">
        <v>1007</v>
      </c>
      <c r="D388" s="316"/>
      <c r="E388" s="316"/>
      <c r="F388" s="310" t="s">
        <v>1057</v>
      </c>
      <c r="G388" s="316"/>
      <c r="H388" s="310"/>
      <c r="I388" s="316"/>
      <c r="J388" s="316"/>
      <c r="K388" s="316"/>
      <c r="L388" s="316"/>
      <c r="M388" s="316"/>
      <c r="N388" s="316" t="s">
        <v>167</v>
      </c>
      <c r="O388" s="75" t="s">
        <v>127</v>
      </c>
      <c r="P388" s="129"/>
      <c r="Q388" s="138"/>
      <c r="R388" s="75"/>
      <c r="S388" s="88"/>
      <c r="T388" s="88"/>
      <c r="U388" s="88"/>
      <c r="V388" s="88"/>
      <c r="W388" s="88"/>
      <c r="X388" s="88"/>
      <c r="Y388" s="88"/>
      <c r="Z388" s="88"/>
      <c r="AA388" s="88"/>
      <c r="AB388" s="307">
        <f t="shared" ref="AB388" si="117">SUM(P389:AA389)</f>
        <v>2177000</v>
      </c>
      <c r="AC388" s="284"/>
      <c r="AD388" s="546"/>
      <c r="AE388" s="355"/>
      <c r="AF388" s="284"/>
      <c r="AG388" s="324"/>
      <c r="AH388" s="260">
        <f>SUM(P389:U389)</f>
        <v>2177000</v>
      </c>
    </row>
    <row r="389" spans="1:34" s="45" customFormat="1" ht="24.6" customHeight="1">
      <c r="A389" s="285"/>
      <c r="B389" s="285"/>
      <c r="C389" s="420"/>
      <c r="D389" s="317"/>
      <c r="E389" s="317"/>
      <c r="F389" s="311"/>
      <c r="G389" s="317"/>
      <c r="H389" s="311"/>
      <c r="I389" s="317"/>
      <c r="J389" s="317"/>
      <c r="K389" s="317"/>
      <c r="L389" s="317"/>
      <c r="M389" s="317"/>
      <c r="N389" s="317"/>
      <c r="O389" s="75" t="s">
        <v>19</v>
      </c>
      <c r="P389" s="129"/>
      <c r="Q389" s="138"/>
      <c r="R389" s="200">
        <v>2177000</v>
      </c>
      <c r="S389" s="88"/>
      <c r="T389" s="88"/>
      <c r="U389" s="88"/>
      <c r="V389" s="88"/>
      <c r="W389" s="88"/>
      <c r="X389" s="88"/>
      <c r="Y389" s="88"/>
      <c r="Z389" s="88"/>
      <c r="AA389" s="88"/>
      <c r="AB389" s="307"/>
      <c r="AC389" s="285"/>
      <c r="AD389" s="543"/>
      <c r="AE389" s="285"/>
      <c r="AF389" s="285"/>
      <c r="AG389" s="325"/>
      <c r="AH389" s="273"/>
    </row>
    <row r="390" spans="1:34">
      <c r="A390" s="10"/>
      <c r="B390" s="10"/>
      <c r="C390" s="10" t="s">
        <v>148</v>
      </c>
      <c r="D390" s="12"/>
      <c r="E390" s="12"/>
      <c r="F390" s="12"/>
      <c r="G390" s="103"/>
      <c r="H390" s="103"/>
      <c r="I390" s="103"/>
      <c r="J390" s="103"/>
      <c r="K390" s="103"/>
      <c r="L390" s="10"/>
      <c r="M390" s="11"/>
      <c r="N390" s="11"/>
      <c r="O390" s="12"/>
      <c r="P390" s="59">
        <f t="shared" ref="P390:AA390" si="118">SUM(P391,P402,P419)</f>
        <v>0</v>
      </c>
      <c r="Q390" s="59">
        <f t="shared" si="118"/>
        <v>3000</v>
      </c>
      <c r="R390" s="59">
        <f t="shared" si="118"/>
        <v>62800</v>
      </c>
      <c r="S390" s="59">
        <f t="shared" si="118"/>
        <v>16200</v>
      </c>
      <c r="T390" s="59">
        <f t="shared" si="118"/>
        <v>10000</v>
      </c>
      <c r="U390" s="59">
        <f t="shared" si="118"/>
        <v>14600</v>
      </c>
      <c r="V390" s="59">
        <f t="shared" si="118"/>
        <v>15800</v>
      </c>
      <c r="W390" s="59">
        <f t="shared" si="118"/>
        <v>17700</v>
      </c>
      <c r="X390" s="59">
        <f t="shared" si="118"/>
        <v>19000</v>
      </c>
      <c r="Y390" s="59">
        <f t="shared" si="118"/>
        <v>12400</v>
      </c>
      <c r="Z390" s="59">
        <f t="shared" si="118"/>
        <v>0</v>
      </c>
      <c r="AA390" s="59">
        <f t="shared" si="118"/>
        <v>0</v>
      </c>
      <c r="AB390" s="59">
        <f>SUM(P390:AA390)</f>
        <v>171500</v>
      </c>
      <c r="AC390" s="11"/>
      <c r="AD390" s="11"/>
      <c r="AE390" s="11"/>
      <c r="AF390" s="11"/>
      <c r="AG390" s="11"/>
      <c r="AH390" s="59">
        <f>SUM(AH391,AH402,AH419)</f>
        <v>106600</v>
      </c>
    </row>
    <row r="391" spans="1:34">
      <c r="A391" s="13"/>
      <c r="B391" s="13"/>
      <c r="C391" s="13" t="s">
        <v>149</v>
      </c>
      <c r="D391" s="8"/>
      <c r="E391" s="8"/>
      <c r="F391" s="8"/>
      <c r="G391" s="73"/>
      <c r="H391" s="73"/>
      <c r="I391" s="73"/>
      <c r="J391" s="73"/>
      <c r="K391" s="73"/>
      <c r="L391" s="13"/>
      <c r="M391" s="16"/>
      <c r="N391" s="9"/>
      <c r="O391" s="8"/>
      <c r="P391" s="58">
        <f>SUM(P393)</f>
        <v>0</v>
      </c>
      <c r="Q391" s="58">
        <f t="shared" ref="Q391:AA391" si="119">SUM(Q393)</f>
        <v>0</v>
      </c>
      <c r="R391" s="58">
        <f t="shared" si="119"/>
        <v>19800</v>
      </c>
      <c r="S391" s="58">
        <f t="shared" si="119"/>
        <v>16200</v>
      </c>
      <c r="T391" s="58">
        <f t="shared" si="119"/>
        <v>0</v>
      </c>
      <c r="U391" s="58">
        <f t="shared" si="119"/>
        <v>13100</v>
      </c>
      <c r="V391" s="58">
        <f t="shared" si="119"/>
        <v>5800</v>
      </c>
      <c r="W391" s="58">
        <f t="shared" si="119"/>
        <v>9700</v>
      </c>
      <c r="X391" s="58">
        <f t="shared" si="119"/>
        <v>11400</v>
      </c>
      <c r="Y391" s="58">
        <f t="shared" si="119"/>
        <v>0</v>
      </c>
      <c r="Z391" s="58">
        <f t="shared" si="119"/>
        <v>0</v>
      </c>
      <c r="AA391" s="58">
        <f t="shared" si="119"/>
        <v>0</v>
      </c>
      <c r="AB391" s="71">
        <f>SUM(P391:AA391)</f>
        <v>76000</v>
      </c>
      <c r="AC391" s="9"/>
      <c r="AD391" s="9"/>
      <c r="AE391" s="9"/>
      <c r="AF391" s="9"/>
      <c r="AG391" s="9"/>
      <c r="AH391" s="71">
        <f>SUM(AH392)</f>
        <v>49100</v>
      </c>
    </row>
    <row r="392" spans="1:34" ht="18" customHeight="1">
      <c r="A392" s="392"/>
      <c r="B392" s="392" t="s">
        <v>1152</v>
      </c>
      <c r="C392" s="305" t="s">
        <v>295</v>
      </c>
      <c r="D392" s="392"/>
      <c r="E392" s="392"/>
      <c r="F392" s="392"/>
      <c r="G392" s="284"/>
      <c r="H392" s="303"/>
      <c r="I392" s="303"/>
      <c r="J392" s="303"/>
      <c r="K392" s="284"/>
      <c r="L392" s="492"/>
      <c r="M392" s="505"/>
      <c r="N392" s="507" t="s">
        <v>151</v>
      </c>
      <c r="O392" s="83" t="s">
        <v>94</v>
      </c>
      <c r="P392" s="82"/>
      <c r="Q392" s="82"/>
      <c r="R392" s="82"/>
      <c r="S392" s="82"/>
      <c r="T392" s="82"/>
      <c r="U392" s="81">
        <v>1</v>
      </c>
      <c r="V392" s="81">
        <v>2</v>
      </c>
      <c r="W392" s="81">
        <v>2</v>
      </c>
      <c r="X392" s="81">
        <v>3</v>
      </c>
      <c r="Y392" s="82"/>
      <c r="Z392" s="82"/>
      <c r="AA392" s="82"/>
      <c r="AB392" s="307">
        <f t="shared" ref="AB392" si="120">SUM(P393:AA393)</f>
        <v>76000</v>
      </c>
      <c r="AC392" s="289" t="s">
        <v>997</v>
      </c>
      <c r="AD392" s="289" t="s">
        <v>985</v>
      </c>
      <c r="AE392" s="289"/>
      <c r="AF392" s="289"/>
      <c r="AG392" s="286"/>
      <c r="AH392" s="260">
        <f>SUM(AH394)</f>
        <v>49100</v>
      </c>
    </row>
    <row r="393" spans="1:34">
      <c r="A393" s="392"/>
      <c r="B393" s="392"/>
      <c r="C393" s="305"/>
      <c r="D393" s="392"/>
      <c r="E393" s="392"/>
      <c r="F393" s="392"/>
      <c r="G393" s="285"/>
      <c r="H393" s="303"/>
      <c r="I393" s="303"/>
      <c r="J393" s="303"/>
      <c r="K393" s="285"/>
      <c r="L393" s="492"/>
      <c r="M393" s="506"/>
      <c r="N393" s="507"/>
      <c r="O393" s="83" t="s">
        <v>19</v>
      </c>
      <c r="P393" s="34">
        <f>P395</f>
        <v>0</v>
      </c>
      <c r="Q393" s="34">
        <f t="shared" ref="Q393:AA393" si="121">Q395</f>
        <v>0</v>
      </c>
      <c r="R393" s="34">
        <f t="shared" si="121"/>
        <v>19800</v>
      </c>
      <c r="S393" s="34">
        <f t="shared" si="121"/>
        <v>16200</v>
      </c>
      <c r="T393" s="34">
        <f t="shared" si="121"/>
        <v>0</v>
      </c>
      <c r="U393" s="34">
        <f t="shared" si="121"/>
        <v>13100</v>
      </c>
      <c r="V393" s="34">
        <f t="shared" si="121"/>
        <v>5800</v>
      </c>
      <c r="W393" s="34">
        <f t="shared" si="121"/>
        <v>9700</v>
      </c>
      <c r="X393" s="34">
        <f t="shared" si="121"/>
        <v>11400</v>
      </c>
      <c r="Y393" s="34">
        <f t="shared" si="121"/>
        <v>0</v>
      </c>
      <c r="Z393" s="34">
        <f t="shared" si="121"/>
        <v>0</v>
      </c>
      <c r="AA393" s="34">
        <f t="shared" si="121"/>
        <v>0</v>
      </c>
      <c r="AB393" s="307"/>
      <c r="AC393" s="289"/>
      <c r="AD393" s="289"/>
      <c r="AE393" s="289"/>
      <c r="AF393" s="289"/>
      <c r="AG393" s="321"/>
      <c r="AH393" s="273"/>
    </row>
    <row r="394" spans="1:34" s="66" customFormat="1">
      <c r="A394" s="347">
        <v>42</v>
      </c>
      <c r="B394" s="347" t="s">
        <v>1153</v>
      </c>
      <c r="C394" s="374" t="s">
        <v>152</v>
      </c>
      <c r="D394" s="347">
        <v>1</v>
      </c>
      <c r="E394" s="275" t="s">
        <v>833</v>
      </c>
      <c r="F394" s="295" t="s">
        <v>1058</v>
      </c>
      <c r="G394" s="314">
        <v>1</v>
      </c>
      <c r="H394" s="295" t="s">
        <v>32</v>
      </c>
      <c r="I394" s="275" t="s">
        <v>154</v>
      </c>
      <c r="J394" s="275" t="s">
        <v>155</v>
      </c>
      <c r="K394" s="314" t="s">
        <v>141</v>
      </c>
      <c r="L394" s="374"/>
      <c r="M394" s="434"/>
      <c r="N394" s="504" t="s">
        <v>151</v>
      </c>
      <c r="O394" s="89" t="s">
        <v>94</v>
      </c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265">
        <f>SUM(P395:AA395)</f>
        <v>76000</v>
      </c>
      <c r="AC394" s="262" t="s">
        <v>998</v>
      </c>
      <c r="AD394" s="264" t="s">
        <v>985</v>
      </c>
      <c r="AE394" s="264"/>
      <c r="AF394" s="264"/>
      <c r="AG394" s="322">
        <v>100</v>
      </c>
      <c r="AH394" s="265">
        <f>SUM(AH396:AH401)</f>
        <v>49100</v>
      </c>
    </row>
    <row r="395" spans="1:34" s="66" customFormat="1">
      <c r="A395" s="347"/>
      <c r="B395" s="347"/>
      <c r="C395" s="374"/>
      <c r="D395" s="347"/>
      <c r="E395" s="275"/>
      <c r="F395" s="295"/>
      <c r="G395" s="315"/>
      <c r="H395" s="295"/>
      <c r="I395" s="275"/>
      <c r="J395" s="275"/>
      <c r="K395" s="315"/>
      <c r="L395" s="374"/>
      <c r="M395" s="435"/>
      <c r="N395" s="504"/>
      <c r="O395" s="89" t="s">
        <v>19</v>
      </c>
      <c r="P395" s="90">
        <f>SUM(P397,P399,P401)</f>
        <v>0</v>
      </c>
      <c r="Q395" s="90">
        <f t="shared" ref="Q395:AA395" si="122">SUM(Q397,Q399,Q401)</f>
        <v>0</v>
      </c>
      <c r="R395" s="90">
        <f t="shared" si="122"/>
        <v>19800</v>
      </c>
      <c r="S395" s="90">
        <f t="shared" si="122"/>
        <v>16200</v>
      </c>
      <c r="T395" s="90">
        <f t="shared" si="122"/>
        <v>0</v>
      </c>
      <c r="U395" s="90">
        <f t="shared" si="122"/>
        <v>13100</v>
      </c>
      <c r="V395" s="90">
        <f t="shared" si="122"/>
        <v>5800</v>
      </c>
      <c r="W395" s="90">
        <f t="shared" si="122"/>
        <v>9700</v>
      </c>
      <c r="X395" s="90">
        <f t="shared" si="122"/>
        <v>11400</v>
      </c>
      <c r="Y395" s="90">
        <f t="shared" si="122"/>
        <v>0</v>
      </c>
      <c r="Z395" s="90">
        <f t="shared" si="122"/>
        <v>0</v>
      </c>
      <c r="AA395" s="90">
        <f t="shared" si="122"/>
        <v>0</v>
      </c>
      <c r="AB395" s="265"/>
      <c r="AC395" s="262"/>
      <c r="AD395" s="264"/>
      <c r="AE395" s="264"/>
      <c r="AF395" s="264"/>
      <c r="AG395" s="323"/>
      <c r="AH395" s="265"/>
    </row>
    <row r="396" spans="1:34" s="45" customFormat="1" ht="22.9" customHeight="1">
      <c r="A396" s="296"/>
      <c r="B396" s="296"/>
      <c r="C396" s="304" t="s">
        <v>709</v>
      </c>
      <c r="D396" s="296">
        <v>1</v>
      </c>
      <c r="E396" s="296" t="s">
        <v>153</v>
      </c>
      <c r="F396" s="302" t="s">
        <v>1059</v>
      </c>
      <c r="G396" s="316"/>
      <c r="H396" s="302"/>
      <c r="I396" s="296" t="s">
        <v>154</v>
      </c>
      <c r="J396" s="296" t="s">
        <v>155</v>
      </c>
      <c r="K396" s="316"/>
      <c r="L396" s="304"/>
      <c r="M396" s="365" t="s">
        <v>150</v>
      </c>
      <c r="N396" s="304" t="s">
        <v>156</v>
      </c>
      <c r="O396" s="75" t="s">
        <v>94</v>
      </c>
      <c r="P396" s="79"/>
      <c r="Q396" s="79"/>
      <c r="R396" s="48">
        <v>1</v>
      </c>
      <c r="S396" s="48">
        <v>4</v>
      </c>
      <c r="T396" s="79"/>
      <c r="U396" s="79"/>
      <c r="V396" s="79"/>
      <c r="W396" s="79"/>
      <c r="X396" s="79"/>
      <c r="Y396" s="79"/>
      <c r="Z396" s="79"/>
      <c r="AA396" s="79"/>
      <c r="AB396" s="307">
        <f t="shared" ref="AB396:AB398" si="123">SUM(P397:AA397)</f>
        <v>36000</v>
      </c>
      <c r="AC396" s="273"/>
      <c r="AD396" s="273"/>
      <c r="AE396" s="273"/>
      <c r="AF396" s="273"/>
      <c r="AG396" s="316">
        <v>40</v>
      </c>
      <c r="AH396" s="260">
        <f>SUM(P397:U397)</f>
        <v>36000</v>
      </c>
    </row>
    <row r="397" spans="1:34" s="45" customFormat="1" ht="21" customHeight="1">
      <c r="A397" s="296"/>
      <c r="B397" s="296"/>
      <c r="C397" s="304"/>
      <c r="D397" s="296"/>
      <c r="E397" s="296"/>
      <c r="F397" s="302"/>
      <c r="G397" s="317"/>
      <c r="H397" s="302"/>
      <c r="I397" s="296"/>
      <c r="J397" s="296"/>
      <c r="K397" s="317"/>
      <c r="L397" s="304"/>
      <c r="M397" s="366"/>
      <c r="N397" s="304"/>
      <c r="O397" s="75" t="s">
        <v>19</v>
      </c>
      <c r="P397" s="79"/>
      <c r="Q397" s="79"/>
      <c r="R397" s="33">
        <v>19800</v>
      </c>
      <c r="S397" s="33">
        <v>16200</v>
      </c>
      <c r="T397" s="79"/>
      <c r="U397" s="79"/>
      <c r="V397" s="79"/>
      <c r="W397" s="79"/>
      <c r="X397" s="79"/>
      <c r="Y397" s="79"/>
      <c r="Z397" s="79"/>
      <c r="AA397" s="79"/>
      <c r="AB397" s="307"/>
      <c r="AC397" s="273"/>
      <c r="AD397" s="273"/>
      <c r="AE397" s="273"/>
      <c r="AF397" s="273"/>
      <c r="AG397" s="317"/>
      <c r="AH397" s="273"/>
    </row>
    <row r="398" spans="1:34" s="45" customFormat="1" ht="22.9" customHeight="1">
      <c r="A398" s="296"/>
      <c r="B398" s="296"/>
      <c r="C398" s="365" t="s">
        <v>910</v>
      </c>
      <c r="D398" s="296">
        <v>2</v>
      </c>
      <c r="E398" s="296" t="s">
        <v>921</v>
      </c>
      <c r="F398" s="372" t="s">
        <v>1095</v>
      </c>
      <c r="G398" s="316"/>
      <c r="H398" s="302"/>
      <c r="I398" s="296" t="s">
        <v>154</v>
      </c>
      <c r="J398" s="296" t="s">
        <v>155</v>
      </c>
      <c r="K398" s="284"/>
      <c r="L398" s="284"/>
      <c r="M398" s="365" t="s">
        <v>907</v>
      </c>
      <c r="N398" s="304" t="s">
        <v>908</v>
      </c>
      <c r="O398" s="75" t="s">
        <v>94</v>
      </c>
      <c r="P398" s="129"/>
      <c r="Q398" s="138"/>
      <c r="R398" s="158"/>
      <c r="S398" s="158"/>
      <c r="T398" s="159"/>
      <c r="U398" s="159"/>
      <c r="V398" s="159"/>
      <c r="W398" s="159"/>
      <c r="X398" s="159"/>
      <c r="Y398" s="88"/>
      <c r="Z398" s="138"/>
      <c r="AA398" s="138"/>
      <c r="AB398" s="307">
        <f t="shared" si="123"/>
        <v>0</v>
      </c>
      <c r="AC398" s="273"/>
      <c r="AD398" s="273"/>
      <c r="AE398" s="273"/>
      <c r="AF398" s="273"/>
      <c r="AG398" s="324">
        <v>20</v>
      </c>
      <c r="AH398" s="260">
        <f>SUM(P399:U399)</f>
        <v>0</v>
      </c>
    </row>
    <row r="399" spans="1:34" s="45" customFormat="1" ht="22.15" customHeight="1">
      <c r="A399" s="296"/>
      <c r="B399" s="296"/>
      <c r="C399" s="366"/>
      <c r="D399" s="296"/>
      <c r="E399" s="296"/>
      <c r="F399" s="373"/>
      <c r="G399" s="317"/>
      <c r="H399" s="302"/>
      <c r="I399" s="296"/>
      <c r="J399" s="296"/>
      <c r="K399" s="285"/>
      <c r="L399" s="285"/>
      <c r="M399" s="366"/>
      <c r="N399" s="304"/>
      <c r="O399" s="75" t="s">
        <v>19</v>
      </c>
      <c r="P399" s="129"/>
      <c r="Q399" s="138"/>
      <c r="R399" s="158"/>
      <c r="S399" s="158"/>
      <c r="T399" s="159"/>
      <c r="U399" s="159"/>
      <c r="V399" s="159"/>
      <c r="W399" s="159"/>
      <c r="X399" s="159"/>
      <c r="Y399" s="88"/>
      <c r="Z399" s="138"/>
      <c r="AA399" s="138"/>
      <c r="AB399" s="307"/>
      <c r="AC399" s="273"/>
      <c r="AD399" s="273"/>
      <c r="AE399" s="273"/>
      <c r="AF399" s="273"/>
      <c r="AG399" s="325"/>
      <c r="AH399" s="273"/>
    </row>
    <row r="400" spans="1:34" s="45" customFormat="1" ht="22.9" customHeight="1">
      <c r="A400" s="296"/>
      <c r="B400" s="296"/>
      <c r="C400" s="304" t="s">
        <v>909</v>
      </c>
      <c r="D400" s="296">
        <v>3</v>
      </c>
      <c r="E400" s="296" t="s">
        <v>157</v>
      </c>
      <c r="F400" s="302" t="s">
        <v>1060</v>
      </c>
      <c r="G400" s="316"/>
      <c r="H400" s="302"/>
      <c r="I400" s="296" t="s">
        <v>154</v>
      </c>
      <c r="J400" s="296" t="s">
        <v>155</v>
      </c>
      <c r="K400" s="316"/>
      <c r="L400" s="304"/>
      <c r="M400" s="365" t="s">
        <v>150</v>
      </c>
      <c r="N400" s="304" t="s">
        <v>151</v>
      </c>
      <c r="O400" s="75" t="s">
        <v>94</v>
      </c>
      <c r="P400" s="79"/>
      <c r="Q400" s="79"/>
      <c r="R400" s="79"/>
      <c r="S400" s="79"/>
      <c r="T400" s="79"/>
      <c r="U400" s="75">
        <v>1</v>
      </c>
      <c r="V400" s="75">
        <v>2</v>
      </c>
      <c r="W400" s="75">
        <v>2</v>
      </c>
      <c r="X400" s="75">
        <v>3</v>
      </c>
      <c r="Y400" s="79"/>
      <c r="Z400" s="79"/>
      <c r="AA400" s="79"/>
      <c r="AB400" s="307">
        <f t="shared" ref="AB400" si="124">SUM(P401:AA401)</f>
        <v>40000</v>
      </c>
      <c r="AC400" s="273"/>
      <c r="AD400" s="273"/>
      <c r="AE400" s="273"/>
      <c r="AF400" s="273"/>
      <c r="AG400" s="316">
        <v>40</v>
      </c>
      <c r="AH400" s="260">
        <f>SUM(P401:U401)</f>
        <v>13100</v>
      </c>
    </row>
    <row r="401" spans="1:34" s="45" customFormat="1" ht="22.15" customHeight="1">
      <c r="A401" s="296"/>
      <c r="B401" s="296"/>
      <c r="C401" s="304"/>
      <c r="D401" s="296"/>
      <c r="E401" s="296"/>
      <c r="F401" s="302"/>
      <c r="G401" s="317"/>
      <c r="H401" s="302"/>
      <c r="I401" s="296"/>
      <c r="J401" s="296"/>
      <c r="K401" s="317"/>
      <c r="L401" s="304"/>
      <c r="M401" s="366"/>
      <c r="N401" s="304"/>
      <c r="O401" s="75" t="s">
        <v>19</v>
      </c>
      <c r="P401" s="79"/>
      <c r="Q401" s="79"/>
      <c r="R401" s="79"/>
      <c r="S401" s="79"/>
      <c r="T401" s="79"/>
      <c r="U401" s="33">
        <v>13100</v>
      </c>
      <c r="V401" s="33">
        <v>5800</v>
      </c>
      <c r="W401" s="33">
        <v>9700</v>
      </c>
      <c r="X401" s="33">
        <v>11400</v>
      </c>
      <c r="Y401" s="33"/>
      <c r="Z401" s="79"/>
      <c r="AA401" s="79"/>
      <c r="AB401" s="307"/>
      <c r="AC401" s="273"/>
      <c r="AD401" s="273"/>
      <c r="AE401" s="273"/>
      <c r="AF401" s="273"/>
      <c r="AG401" s="317"/>
      <c r="AH401" s="273"/>
    </row>
    <row r="402" spans="1:34">
      <c r="A402" s="13"/>
      <c r="B402" s="13"/>
      <c r="C402" s="13" t="s">
        <v>158</v>
      </c>
      <c r="D402" s="8"/>
      <c r="E402" s="8"/>
      <c r="F402" s="13"/>
      <c r="G402" s="73"/>
      <c r="H402" s="73"/>
      <c r="I402" s="73"/>
      <c r="J402" s="73"/>
      <c r="K402" s="73"/>
      <c r="L402" s="13"/>
      <c r="M402" s="16"/>
      <c r="N402" s="9"/>
      <c r="O402" s="8"/>
      <c r="P402" s="58">
        <f>P404</f>
        <v>0</v>
      </c>
      <c r="Q402" s="58">
        <f t="shared" ref="Q402:AA402" si="125">Q404</f>
        <v>1500</v>
      </c>
      <c r="R402" s="58">
        <f t="shared" si="125"/>
        <v>43000</v>
      </c>
      <c r="S402" s="58">
        <f t="shared" si="125"/>
        <v>0</v>
      </c>
      <c r="T402" s="58">
        <f t="shared" si="125"/>
        <v>10000</v>
      </c>
      <c r="U402" s="58">
        <f t="shared" si="125"/>
        <v>0</v>
      </c>
      <c r="V402" s="58">
        <f t="shared" si="125"/>
        <v>10000</v>
      </c>
      <c r="W402" s="58">
        <f t="shared" si="125"/>
        <v>8000</v>
      </c>
      <c r="X402" s="58">
        <f t="shared" si="125"/>
        <v>0</v>
      </c>
      <c r="Y402" s="58">
        <f t="shared" si="125"/>
        <v>0</v>
      </c>
      <c r="Z402" s="58">
        <f t="shared" si="125"/>
        <v>0</v>
      </c>
      <c r="AA402" s="58">
        <f t="shared" si="125"/>
        <v>0</v>
      </c>
      <c r="AB402" s="71">
        <f>SUM(P402:AA402)</f>
        <v>72500</v>
      </c>
      <c r="AC402" s="9"/>
      <c r="AD402" s="9"/>
      <c r="AE402" s="9"/>
      <c r="AF402" s="9"/>
      <c r="AG402" s="9"/>
      <c r="AH402" s="71">
        <f>SUM(AH403)</f>
        <v>54500</v>
      </c>
    </row>
    <row r="403" spans="1:34" ht="16.899999999999999" customHeight="1">
      <c r="A403" s="392"/>
      <c r="B403" s="392" t="s">
        <v>1154</v>
      </c>
      <c r="C403" s="305" t="s">
        <v>296</v>
      </c>
      <c r="D403" s="392"/>
      <c r="E403" s="392"/>
      <c r="F403" s="392"/>
      <c r="G403" s="284"/>
      <c r="H403" s="302"/>
      <c r="I403" s="296"/>
      <c r="J403" s="296"/>
      <c r="K403" s="284"/>
      <c r="L403" s="392"/>
      <c r="M403" s="286"/>
      <c r="N403" s="417" t="s">
        <v>164</v>
      </c>
      <c r="O403" s="83" t="s">
        <v>127</v>
      </c>
      <c r="P403" s="82"/>
      <c r="Q403" s="82"/>
      <c r="R403" s="82"/>
      <c r="S403" s="82"/>
      <c r="T403" s="86">
        <v>3</v>
      </c>
      <c r="U403" s="86"/>
      <c r="V403" s="86">
        <v>3</v>
      </c>
      <c r="W403" s="86">
        <v>2</v>
      </c>
      <c r="X403" s="82"/>
      <c r="Y403" s="82"/>
      <c r="Z403" s="82"/>
      <c r="AA403" s="82"/>
      <c r="AB403" s="509">
        <f>SUM(P404:AA404)</f>
        <v>72500</v>
      </c>
      <c r="AC403" s="289" t="s">
        <v>997</v>
      </c>
      <c r="AD403" s="289" t="s">
        <v>985</v>
      </c>
      <c r="AE403" s="289"/>
      <c r="AF403" s="289"/>
      <c r="AG403" s="286">
        <f>AG405</f>
        <v>100</v>
      </c>
      <c r="AH403" s="260">
        <f>SUM(AH405)</f>
        <v>54500</v>
      </c>
    </row>
    <row r="404" spans="1:34" ht="21.6" customHeight="1">
      <c r="A404" s="392"/>
      <c r="B404" s="392"/>
      <c r="C404" s="305"/>
      <c r="D404" s="392"/>
      <c r="E404" s="392"/>
      <c r="F404" s="392"/>
      <c r="G404" s="285"/>
      <c r="H404" s="302"/>
      <c r="I404" s="296"/>
      <c r="J404" s="296"/>
      <c r="K404" s="285"/>
      <c r="L404" s="392"/>
      <c r="M404" s="321"/>
      <c r="N404" s="417"/>
      <c r="O404" s="83" t="s">
        <v>19</v>
      </c>
      <c r="P404" s="91">
        <f>P406</f>
        <v>0</v>
      </c>
      <c r="Q404" s="91">
        <f t="shared" ref="Q404:AA404" si="126">Q406</f>
        <v>1500</v>
      </c>
      <c r="R404" s="91">
        <f t="shared" si="126"/>
        <v>43000</v>
      </c>
      <c r="S404" s="91">
        <f t="shared" si="126"/>
        <v>0</v>
      </c>
      <c r="T404" s="91">
        <f t="shared" si="126"/>
        <v>10000</v>
      </c>
      <c r="U404" s="91">
        <f t="shared" si="126"/>
        <v>0</v>
      </c>
      <c r="V404" s="91">
        <f t="shared" si="126"/>
        <v>10000</v>
      </c>
      <c r="W404" s="91">
        <f t="shared" si="126"/>
        <v>8000</v>
      </c>
      <c r="X404" s="91">
        <f t="shared" si="126"/>
        <v>0</v>
      </c>
      <c r="Y404" s="91">
        <f t="shared" si="126"/>
        <v>0</v>
      </c>
      <c r="Z404" s="91">
        <f t="shared" si="126"/>
        <v>0</v>
      </c>
      <c r="AA404" s="91">
        <f t="shared" si="126"/>
        <v>0</v>
      </c>
      <c r="AB404" s="509"/>
      <c r="AC404" s="289"/>
      <c r="AD404" s="289"/>
      <c r="AE404" s="289"/>
      <c r="AF404" s="289"/>
      <c r="AG404" s="321"/>
      <c r="AH404" s="273"/>
    </row>
    <row r="405" spans="1:34" s="66" customFormat="1" ht="22.15" customHeight="1">
      <c r="A405" s="347">
        <v>43</v>
      </c>
      <c r="B405" s="347" t="s">
        <v>1155</v>
      </c>
      <c r="C405" s="374" t="s">
        <v>165</v>
      </c>
      <c r="D405" s="347">
        <v>1</v>
      </c>
      <c r="E405" s="347" t="s">
        <v>159</v>
      </c>
      <c r="F405" s="347">
        <v>628</v>
      </c>
      <c r="G405" s="314">
        <v>1</v>
      </c>
      <c r="H405" s="295" t="s">
        <v>32</v>
      </c>
      <c r="I405" s="270" t="s">
        <v>160</v>
      </c>
      <c r="J405" s="270" t="s">
        <v>161</v>
      </c>
      <c r="K405" s="314" t="s">
        <v>141</v>
      </c>
      <c r="L405" s="347"/>
      <c r="M405" s="322"/>
      <c r="N405" s="508" t="s">
        <v>164</v>
      </c>
      <c r="O405" s="89" t="s">
        <v>127</v>
      </c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265">
        <f>SUM(P406:AA406)</f>
        <v>72500</v>
      </c>
      <c r="AC405" s="262" t="s">
        <v>998</v>
      </c>
      <c r="AD405" s="264" t="s">
        <v>985</v>
      </c>
      <c r="AE405" s="264"/>
      <c r="AF405" s="264"/>
      <c r="AG405" s="322">
        <f>SUM(AG407:AG418)</f>
        <v>100</v>
      </c>
      <c r="AH405" s="265">
        <f>SUM(AH407:AH418)</f>
        <v>54500</v>
      </c>
    </row>
    <row r="406" spans="1:34" s="66" customFormat="1" ht="22.15" customHeight="1">
      <c r="A406" s="347"/>
      <c r="B406" s="347"/>
      <c r="C406" s="374"/>
      <c r="D406" s="347"/>
      <c r="E406" s="347"/>
      <c r="F406" s="347"/>
      <c r="G406" s="315"/>
      <c r="H406" s="295"/>
      <c r="I406" s="270"/>
      <c r="J406" s="270"/>
      <c r="K406" s="315"/>
      <c r="L406" s="347"/>
      <c r="M406" s="323"/>
      <c r="N406" s="508"/>
      <c r="O406" s="89" t="s">
        <v>19</v>
      </c>
      <c r="P406" s="67">
        <f>SUM(P408,P410,P412,P414,P416,P418)</f>
        <v>0</v>
      </c>
      <c r="Q406" s="67">
        <f t="shared" ref="Q406:AA406" si="127">SUM(Q408,Q410,Q412,Q414,Q416,Q418)</f>
        <v>1500</v>
      </c>
      <c r="R406" s="67">
        <f t="shared" si="127"/>
        <v>43000</v>
      </c>
      <c r="S406" s="67">
        <f t="shared" si="127"/>
        <v>0</v>
      </c>
      <c r="T406" s="67">
        <f t="shared" si="127"/>
        <v>10000</v>
      </c>
      <c r="U406" s="67">
        <f t="shared" si="127"/>
        <v>0</v>
      </c>
      <c r="V406" s="67">
        <f t="shared" si="127"/>
        <v>10000</v>
      </c>
      <c r="W406" s="67">
        <f t="shared" si="127"/>
        <v>8000</v>
      </c>
      <c r="X406" s="67">
        <f t="shared" si="127"/>
        <v>0</v>
      </c>
      <c r="Y406" s="67">
        <f t="shared" si="127"/>
        <v>0</v>
      </c>
      <c r="Z406" s="67">
        <f t="shared" si="127"/>
        <v>0</v>
      </c>
      <c r="AA406" s="67">
        <f t="shared" si="127"/>
        <v>0</v>
      </c>
      <c r="AB406" s="265"/>
      <c r="AC406" s="262"/>
      <c r="AD406" s="264"/>
      <c r="AE406" s="264"/>
      <c r="AF406" s="264"/>
      <c r="AG406" s="323"/>
      <c r="AH406" s="265"/>
    </row>
    <row r="407" spans="1:34" s="45" customFormat="1" ht="22.15" customHeight="1">
      <c r="A407" s="296"/>
      <c r="B407" s="296"/>
      <c r="C407" s="304" t="s">
        <v>710</v>
      </c>
      <c r="D407" s="296">
        <v>1</v>
      </c>
      <c r="E407" s="296" t="s">
        <v>159</v>
      </c>
      <c r="F407" s="302" t="s">
        <v>1061</v>
      </c>
      <c r="G407" s="316"/>
      <c r="H407" s="302"/>
      <c r="I407" s="296" t="s">
        <v>160</v>
      </c>
      <c r="J407" s="296" t="s">
        <v>161</v>
      </c>
      <c r="K407" s="316"/>
      <c r="L407" s="304"/>
      <c r="M407" s="316" t="s">
        <v>163</v>
      </c>
      <c r="N407" s="296" t="s">
        <v>164</v>
      </c>
      <c r="O407" s="75" t="s">
        <v>127</v>
      </c>
      <c r="P407" s="79"/>
      <c r="Q407" s="79"/>
      <c r="R407" s="47"/>
      <c r="S407" s="47"/>
      <c r="T407" s="79">
        <v>3</v>
      </c>
      <c r="U407" s="79"/>
      <c r="V407" s="79">
        <v>3</v>
      </c>
      <c r="W407" s="79">
        <v>2</v>
      </c>
      <c r="X407" s="79"/>
      <c r="Y407" s="79"/>
      <c r="Z407" s="79"/>
      <c r="AA407" s="79"/>
      <c r="AB407" s="376">
        <f>SUM(P408:AA408)</f>
        <v>28000</v>
      </c>
      <c r="AC407" s="273"/>
      <c r="AD407" s="273"/>
      <c r="AE407" s="273"/>
      <c r="AF407" s="273"/>
      <c r="AG407" s="316">
        <v>40</v>
      </c>
      <c r="AH407" s="260">
        <f>SUM(P408:U408)</f>
        <v>10000</v>
      </c>
    </row>
    <row r="408" spans="1:34" s="45" customFormat="1" ht="22.15" customHeight="1">
      <c r="A408" s="296"/>
      <c r="B408" s="296"/>
      <c r="C408" s="304"/>
      <c r="D408" s="296"/>
      <c r="E408" s="296"/>
      <c r="F408" s="302"/>
      <c r="G408" s="317"/>
      <c r="H408" s="302"/>
      <c r="I408" s="296"/>
      <c r="J408" s="296"/>
      <c r="K408" s="317"/>
      <c r="L408" s="304"/>
      <c r="M408" s="317"/>
      <c r="N408" s="296"/>
      <c r="O408" s="75" t="s">
        <v>19</v>
      </c>
      <c r="P408" s="79"/>
      <c r="Q408" s="79"/>
      <c r="R408" s="33"/>
      <c r="S408" s="33"/>
      <c r="T408" s="78">
        <v>10000</v>
      </c>
      <c r="U408" s="78"/>
      <c r="V408" s="78">
        <v>10000</v>
      </c>
      <c r="W408" s="78">
        <v>8000</v>
      </c>
      <c r="X408" s="79"/>
      <c r="Y408" s="79"/>
      <c r="Z408" s="79"/>
      <c r="AA408" s="79"/>
      <c r="AB408" s="376"/>
      <c r="AC408" s="273"/>
      <c r="AD408" s="273"/>
      <c r="AE408" s="273"/>
      <c r="AF408" s="273"/>
      <c r="AG408" s="317"/>
      <c r="AH408" s="273"/>
    </row>
    <row r="409" spans="1:34" s="45" customFormat="1" ht="22.15" customHeight="1">
      <c r="A409" s="296"/>
      <c r="B409" s="296"/>
      <c r="C409" s="304" t="s">
        <v>711</v>
      </c>
      <c r="D409" s="296">
        <v>2</v>
      </c>
      <c r="E409" s="296" t="s">
        <v>159</v>
      </c>
      <c r="F409" s="302" t="s">
        <v>1061</v>
      </c>
      <c r="G409" s="316"/>
      <c r="H409" s="302"/>
      <c r="I409" s="296" t="s">
        <v>160</v>
      </c>
      <c r="J409" s="296" t="s">
        <v>161</v>
      </c>
      <c r="K409" s="316"/>
      <c r="L409" s="304"/>
      <c r="M409" s="316" t="s">
        <v>166</v>
      </c>
      <c r="N409" s="296" t="s">
        <v>164</v>
      </c>
      <c r="O409" s="75" t="s">
        <v>127</v>
      </c>
      <c r="P409" s="79"/>
      <c r="Q409" s="79"/>
      <c r="R409" s="79"/>
      <c r="S409" s="79"/>
      <c r="T409" s="79"/>
      <c r="U409" s="79">
        <v>8</v>
      </c>
      <c r="V409" s="79"/>
      <c r="W409" s="79"/>
      <c r="X409" s="79"/>
      <c r="Y409" s="79"/>
      <c r="Z409" s="79"/>
      <c r="AA409" s="79"/>
      <c r="AB409" s="307">
        <f t="shared" ref="AB409" si="128">SUM(P410:AA410)</f>
        <v>0</v>
      </c>
      <c r="AC409" s="273"/>
      <c r="AD409" s="273"/>
      <c r="AE409" s="273"/>
      <c r="AF409" s="273"/>
      <c r="AG409" s="316">
        <v>5</v>
      </c>
      <c r="AH409" s="260">
        <f>SUM(P410:U410)</f>
        <v>0</v>
      </c>
    </row>
    <row r="410" spans="1:34" s="45" customFormat="1" ht="22.15" customHeight="1">
      <c r="A410" s="296"/>
      <c r="B410" s="296"/>
      <c r="C410" s="304"/>
      <c r="D410" s="296"/>
      <c r="E410" s="296"/>
      <c r="F410" s="302"/>
      <c r="G410" s="317"/>
      <c r="H410" s="302"/>
      <c r="I410" s="296"/>
      <c r="J410" s="296"/>
      <c r="K410" s="317"/>
      <c r="L410" s="304"/>
      <c r="M410" s="317"/>
      <c r="N410" s="296"/>
      <c r="O410" s="75" t="s">
        <v>19</v>
      </c>
      <c r="P410" s="79"/>
      <c r="Q410" s="79"/>
      <c r="R410" s="79"/>
      <c r="S410" s="79"/>
      <c r="T410" s="79"/>
      <c r="U410" s="33"/>
      <c r="V410" s="33"/>
      <c r="W410" s="33"/>
      <c r="X410" s="33"/>
      <c r="Y410" s="33"/>
      <c r="Z410" s="79"/>
      <c r="AA410" s="79"/>
      <c r="AB410" s="307"/>
      <c r="AC410" s="273"/>
      <c r="AD410" s="273"/>
      <c r="AE410" s="273"/>
      <c r="AF410" s="273"/>
      <c r="AG410" s="317"/>
      <c r="AH410" s="273"/>
    </row>
    <row r="411" spans="1:34" s="45" customFormat="1" ht="25.9" customHeight="1">
      <c r="A411" s="296"/>
      <c r="B411" s="296"/>
      <c r="C411" s="304" t="s">
        <v>712</v>
      </c>
      <c r="D411" s="296">
        <v>3</v>
      </c>
      <c r="E411" s="296" t="s">
        <v>159</v>
      </c>
      <c r="F411" s="302" t="s">
        <v>1061</v>
      </c>
      <c r="G411" s="316"/>
      <c r="H411" s="302"/>
      <c r="I411" s="296" t="s">
        <v>160</v>
      </c>
      <c r="J411" s="296" t="s">
        <v>161</v>
      </c>
      <c r="K411" s="316"/>
      <c r="L411" s="296" t="s">
        <v>162</v>
      </c>
      <c r="M411" s="316"/>
      <c r="N411" s="296" t="s">
        <v>167</v>
      </c>
      <c r="O411" s="75" t="s">
        <v>127</v>
      </c>
      <c r="P411" s="79"/>
      <c r="Q411" s="79">
        <v>1</v>
      </c>
      <c r="R411" s="47"/>
      <c r="S411" s="47"/>
      <c r="T411" s="79"/>
      <c r="U411" s="79"/>
      <c r="V411" s="79"/>
      <c r="W411" s="79"/>
      <c r="X411" s="79"/>
      <c r="Y411" s="79"/>
      <c r="Z411" s="79"/>
      <c r="AA411" s="79"/>
      <c r="AB411" s="412">
        <f>SUM(P412:AA412)</f>
        <v>1500</v>
      </c>
      <c r="AC411" s="273"/>
      <c r="AD411" s="318"/>
      <c r="AE411" s="318" t="s">
        <v>932</v>
      </c>
      <c r="AF411" s="318" t="s">
        <v>933</v>
      </c>
      <c r="AG411" s="316">
        <v>20</v>
      </c>
      <c r="AH411" s="260">
        <f>SUM(P412:U412)</f>
        <v>1500</v>
      </c>
    </row>
    <row r="412" spans="1:34" s="45" customFormat="1" ht="25.9" customHeight="1">
      <c r="A412" s="296"/>
      <c r="B412" s="296"/>
      <c r="C412" s="304"/>
      <c r="D412" s="296"/>
      <c r="E412" s="296"/>
      <c r="F412" s="302"/>
      <c r="G412" s="317"/>
      <c r="H412" s="302"/>
      <c r="I412" s="296"/>
      <c r="J412" s="296"/>
      <c r="K412" s="317"/>
      <c r="L412" s="296"/>
      <c r="M412" s="317"/>
      <c r="N412" s="296"/>
      <c r="O412" s="75" t="s">
        <v>19</v>
      </c>
      <c r="P412" s="79"/>
      <c r="Q412" s="95">
        <v>1500</v>
      </c>
      <c r="R412" s="33"/>
      <c r="S412" s="33"/>
      <c r="T412" s="79"/>
      <c r="U412" s="79"/>
      <c r="V412" s="79"/>
      <c r="W412" s="79"/>
      <c r="X412" s="79"/>
      <c r="Y412" s="79"/>
      <c r="Z412" s="79"/>
      <c r="AA412" s="79"/>
      <c r="AB412" s="412"/>
      <c r="AC412" s="273"/>
      <c r="AD412" s="318"/>
      <c r="AE412" s="318"/>
      <c r="AF412" s="318"/>
      <c r="AG412" s="317"/>
      <c r="AH412" s="273"/>
    </row>
    <row r="413" spans="1:34" s="45" customFormat="1" ht="25.9" customHeight="1">
      <c r="A413" s="296"/>
      <c r="B413" s="296"/>
      <c r="C413" s="304" t="s">
        <v>713</v>
      </c>
      <c r="D413" s="296">
        <v>4</v>
      </c>
      <c r="E413" s="296" t="s">
        <v>159</v>
      </c>
      <c r="F413" s="302" t="s">
        <v>1061</v>
      </c>
      <c r="G413" s="316"/>
      <c r="H413" s="302"/>
      <c r="I413" s="296" t="s">
        <v>160</v>
      </c>
      <c r="J413" s="296" t="s">
        <v>161</v>
      </c>
      <c r="K413" s="316"/>
      <c r="L413" s="296" t="s">
        <v>162</v>
      </c>
      <c r="M413" s="316" t="s">
        <v>168</v>
      </c>
      <c r="N413" s="296" t="s">
        <v>164</v>
      </c>
      <c r="O413" s="75" t="s">
        <v>127</v>
      </c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>
        <v>8</v>
      </c>
      <c r="AA413" s="79"/>
      <c r="AB413" s="376">
        <f>SUM(P414:AA414)</f>
        <v>0</v>
      </c>
      <c r="AC413" s="273"/>
      <c r="AD413" s="273"/>
      <c r="AE413" s="273"/>
      <c r="AF413" s="273"/>
      <c r="AG413" s="316">
        <v>15</v>
      </c>
      <c r="AH413" s="260">
        <f>SUM(P414:U414)</f>
        <v>0</v>
      </c>
    </row>
    <row r="414" spans="1:34" s="45" customFormat="1" ht="25.9" customHeight="1">
      <c r="A414" s="296"/>
      <c r="B414" s="296"/>
      <c r="C414" s="304"/>
      <c r="D414" s="296"/>
      <c r="E414" s="296"/>
      <c r="F414" s="302"/>
      <c r="G414" s="317"/>
      <c r="H414" s="302"/>
      <c r="I414" s="296"/>
      <c r="J414" s="296"/>
      <c r="K414" s="317"/>
      <c r="L414" s="296"/>
      <c r="M414" s="317"/>
      <c r="N414" s="296"/>
      <c r="O414" s="75" t="s">
        <v>19</v>
      </c>
      <c r="P414" s="79"/>
      <c r="Q414" s="79"/>
      <c r="R414" s="79"/>
      <c r="S414" s="79"/>
      <c r="T414" s="79"/>
      <c r="U414" s="33"/>
      <c r="V414" s="33"/>
      <c r="W414" s="33"/>
      <c r="X414" s="33"/>
      <c r="Y414" s="33"/>
      <c r="Z414" s="79"/>
      <c r="AA414" s="79"/>
      <c r="AB414" s="376"/>
      <c r="AC414" s="273"/>
      <c r="AD414" s="273"/>
      <c r="AE414" s="273"/>
      <c r="AF414" s="273"/>
      <c r="AG414" s="317"/>
      <c r="AH414" s="273"/>
    </row>
    <row r="415" spans="1:34" s="45" customFormat="1" ht="25.9" customHeight="1">
      <c r="A415" s="296"/>
      <c r="B415" s="296"/>
      <c r="C415" s="304" t="s">
        <v>714</v>
      </c>
      <c r="D415" s="296">
        <v>5</v>
      </c>
      <c r="E415" s="296" t="s">
        <v>159</v>
      </c>
      <c r="F415" s="302" t="s">
        <v>1061</v>
      </c>
      <c r="G415" s="316"/>
      <c r="H415" s="302"/>
      <c r="I415" s="296" t="s">
        <v>160</v>
      </c>
      <c r="J415" s="296" t="s">
        <v>161</v>
      </c>
      <c r="K415" s="316"/>
      <c r="L415" s="296" t="s">
        <v>162</v>
      </c>
      <c r="M415" s="316"/>
      <c r="N415" s="296" t="s">
        <v>167</v>
      </c>
      <c r="O415" s="75" t="s">
        <v>127</v>
      </c>
      <c r="P415" s="79"/>
      <c r="Q415" s="79"/>
      <c r="R415" s="79">
        <v>1</v>
      </c>
      <c r="S415" s="79"/>
      <c r="T415" s="79"/>
      <c r="U415" s="79"/>
      <c r="V415" s="79"/>
      <c r="W415" s="79"/>
      <c r="X415" s="79"/>
      <c r="Y415" s="79"/>
      <c r="Z415" s="79"/>
      <c r="AA415" s="79"/>
      <c r="AB415" s="376">
        <f>SUM(P416:AA416)</f>
        <v>16000</v>
      </c>
      <c r="AC415" s="273"/>
      <c r="AD415" s="273"/>
      <c r="AE415" s="273"/>
      <c r="AF415" s="273"/>
      <c r="AG415" s="316">
        <v>10</v>
      </c>
      <c r="AH415" s="260">
        <f>SUM(P416:U416)</f>
        <v>16000</v>
      </c>
    </row>
    <row r="416" spans="1:34" s="45" customFormat="1" ht="20.45" customHeight="1">
      <c r="A416" s="296"/>
      <c r="B416" s="296"/>
      <c r="C416" s="304"/>
      <c r="D416" s="296"/>
      <c r="E416" s="296"/>
      <c r="F416" s="302"/>
      <c r="G416" s="317"/>
      <c r="H416" s="302"/>
      <c r="I416" s="296"/>
      <c r="J416" s="296"/>
      <c r="K416" s="317"/>
      <c r="L416" s="296"/>
      <c r="M416" s="317"/>
      <c r="N416" s="296"/>
      <c r="O416" s="75" t="s">
        <v>19</v>
      </c>
      <c r="P416" s="79"/>
      <c r="Q416" s="79"/>
      <c r="R416" s="78">
        <v>16000</v>
      </c>
      <c r="S416" s="79"/>
      <c r="T416" s="79"/>
      <c r="U416" s="33"/>
      <c r="V416" s="33"/>
      <c r="W416" s="33"/>
      <c r="X416" s="33"/>
      <c r="Y416" s="33"/>
      <c r="Z416" s="79"/>
      <c r="AA416" s="79"/>
      <c r="AB416" s="376"/>
      <c r="AC416" s="273"/>
      <c r="AD416" s="273"/>
      <c r="AE416" s="273"/>
      <c r="AF416" s="273"/>
      <c r="AG416" s="317"/>
      <c r="AH416" s="273"/>
    </row>
    <row r="417" spans="1:34" s="45" customFormat="1" ht="19.149999999999999" customHeight="1">
      <c r="A417" s="296"/>
      <c r="B417" s="296"/>
      <c r="C417" s="304" t="s">
        <v>715</v>
      </c>
      <c r="D417" s="296">
        <v>6</v>
      </c>
      <c r="E417" s="296" t="s">
        <v>159</v>
      </c>
      <c r="F417" s="302" t="s">
        <v>1061</v>
      </c>
      <c r="G417" s="316"/>
      <c r="H417" s="302"/>
      <c r="I417" s="296" t="s">
        <v>160</v>
      </c>
      <c r="J417" s="296" t="s">
        <v>161</v>
      </c>
      <c r="K417" s="316"/>
      <c r="L417" s="296" t="s">
        <v>162</v>
      </c>
      <c r="M417" s="316" t="s">
        <v>168</v>
      </c>
      <c r="N417" s="296" t="s">
        <v>164</v>
      </c>
      <c r="O417" s="75" t="s">
        <v>127</v>
      </c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>
        <v>8</v>
      </c>
      <c r="AA417" s="79"/>
      <c r="AB417" s="376">
        <f>SUM(P418:AA418)</f>
        <v>27000</v>
      </c>
      <c r="AC417" s="273"/>
      <c r="AD417" s="273"/>
      <c r="AE417" s="273"/>
      <c r="AF417" s="273"/>
      <c r="AG417" s="316">
        <v>10</v>
      </c>
      <c r="AH417" s="260">
        <f>SUM(P418:U418)</f>
        <v>27000</v>
      </c>
    </row>
    <row r="418" spans="1:34" s="45" customFormat="1" ht="19.149999999999999" customHeight="1">
      <c r="A418" s="296"/>
      <c r="B418" s="296"/>
      <c r="C418" s="304"/>
      <c r="D418" s="296"/>
      <c r="E418" s="296"/>
      <c r="F418" s="302"/>
      <c r="G418" s="317"/>
      <c r="H418" s="302"/>
      <c r="I418" s="296"/>
      <c r="J418" s="296"/>
      <c r="K418" s="317"/>
      <c r="L418" s="296"/>
      <c r="M418" s="317"/>
      <c r="N418" s="296"/>
      <c r="O418" s="75" t="s">
        <v>19</v>
      </c>
      <c r="P418" s="79"/>
      <c r="Q418" s="79"/>
      <c r="R418" s="78">
        <v>27000</v>
      </c>
      <c r="S418" s="79"/>
      <c r="T418" s="79"/>
      <c r="U418" s="33"/>
      <c r="V418" s="33"/>
      <c r="W418" s="33"/>
      <c r="X418" s="33"/>
      <c r="Y418" s="33"/>
      <c r="Z418" s="79"/>
      <c r="AA418" s="79"/>
      <c r="AB418" s="376"/>
      <c r="AC418" s="273"/>
      <c r="AD418" s="273"/>
      <c r="AE418" s="273"/>
      <c r="AF418" s="273"/>
      <c r="AG418" s="317"/>
      <c r="AH418" s="273"/>
    </row>
    <row r="419" spans="1:34">
      <c r="A419" s="13"/>
      <c r="B419" s="13"/>
      <c r="C419" s="13" t="s">
        <v>169</v>
      </c>
      <c r="D419" s="8"/>
      <c r="E419" s="8"/>
      <c r="F419" s="13"/>
      <c r="G419" s="73"/>
      <c r="H419" s="73"/>
      <c r="I419" s="73"/>
      <c r="J419" s="73"/>
      <c r="K419" s="73"/>
      <c r="L419" s="13"/>
      <c r="M419" s="9"/>
      <c r="N419" s="9"/>
      <c r="O419" s="8"/>
      <c r="P419" s="58">
        <f>SUM(P421)</f>
        <v>0</v>
      </c>
      <c r="Q419" s="58">
        <f t="shared" ref="Q419:AA419" si="129">SUM(Q421)</f>
        <v>1500</v>
      </c>
      <c r="R419" s="58">
        <f t="shared" si="129"/>
        <v>0</v>
      </c>
      <c r="S419" s="58">
        <f t="shared" si="129"/>
        <v>0</v>
      </c>
      <c r="T419" s="58">
        <f t="shared" si="129"/>
        <v>0</v>
      </c>
      <c r="U419" s="58">
        <f t="shared" si="129"/>
        <v>1500</v>
      </c>
      <c r="V419" s="58">
        <f t="shared" si="129"/>
        <v>0</v>
      </c>
      <c r="W419" s="58">
        <f t="shared" si="129"/>
        <v>0</v>
      </c>
      <c r="X419" s="58">
        <f t="shared" si="129"/>
        <v>7600</v>
      </c>
      <c r="Y419" s="58">
        <f t="shared" si="129"/>
        <v>12400</v>
      </c>
      <c r="Z419" s="58">
        <f t="shared" si="129"/>
        <v>0</v>
      </c>
      <c r="AA419" s="58">
        <f t="shared" si="129"/>
        <v>0</v>
      </c>
      <c r="AB419" s="71">
        <f>SUM(P419:AA419)</f>
        <v>23000</v>
      </c>
      <c r="AC419" s="9"/>
      <c r="AD419" s="9"/>
      <c r="AE419" s="9"/>
      <c r="AF419" s="9"/>
      <c r="AG419" s="9"/>
      <c r="AH419" s="71">
        <f>SUM(AH420)</f>
        <v>3000</v>
      </c>
    </row>
    <row r="420" spans="1:34" ht="21.6" customHeight="1">
      <c r="A420" s="392"/>
      <c r="B420" s="392" t="s">
        <v>1156</v>
      </c>
      <c r="C420" s="305" t="s">
        <v>170</v>
      </c>
      <c r="D420" s="392"/>
      <c r="E420" s="392"/>
      <c r="F420" s="529"/>
      <c r="G420" s="284"/>
      <c r="H420" s="302"/>
      <c r="I420" s="303"/>
      <c r="J420" s="303"/>
      <c r="K420" s="284"/>
      <c r="L420" s="392"/>
      <c r="M420" s="392"/>
      <c r="N420" s="392" t="s">
        <v>151</v>
      </c>
      <c r="O420" s="83" t="s">
        <v>42</v>
      </c>
      <c r="P420" s="82"/>
      <c r="Q420" s="82"/>
      <c r="R420" s="82"/>
      <c r="S420" s="82"/>
      <c r="T420" s="82"/>
      <c r="U420" s="82"/>
      <c r="V420" s="82"/>
      <c r="W420" s="82"/>
      <c r="X420" s="82"/>
      <c r="Y420" s="82">
        <v>8</v>
      </c>
      <c r="Z420" s="82"/>
      <c r="AA420" s="82"/>
      <c r="AB420" s="376">
        <f>SUM(P421:AA421)</f>
        <v>23000</v>
      </c>
      <c r="AC420" s="289" t="s">
        <v>997</v>
      </c>
      <c r="AD420" s="289" t="s">
        <v>985</v>
      </c>
      <c r="AE420" s="289"/>
      <c r="AF420" s="289"/>
      <c r="AG420" s="286">
        <f>AG422</f>
        <v>100</v>
      </c>
      <c r="AH420" s="260">
        <f>SUM(AH422)</f>
        <v>3000</v>
      </c>
    </row>
    <row r="421" spans="1:34" ht="19.149999999999999" customHeight="1">
      <c r="A421" s="392"/>
      <c r="B421" s="392"/>
      <c r="C421" s="305"/>
      <c r="D421" s="392"/>
      <c r="E421" s="392"/>
      <c r="F421" s="321"/>
      <c r="G421" s="285"/>
      <c r="H421" s="302"/>
      <c r="I421" s="303"/>
      <c r="J421" s="303"/>
      <c r="K421" s="285"/>
      <c r="L421" s="392"/>
      <c r="M421" s="392"/>
      <c r="N421" s="392"/>
      <c r="O421" s="83" t="s">
        <v>19</v>
      </c>
      <c r="P421" s="91">
        <f>SUM(P423)</f>
        <v>0</v>
      </c>
      <c r="Q421" s="91">
        <f t="shared" ref="Q421:AA421" si="130">SUM(Q423)</f>
        <v>1500</v>
      </c>
      <c r="R421" s="91">
        <f t="shared" si="130"/>
        <v>0</v>
      </c>
      <c r="S421" s="91">
        <f t="shared" si="130"/>
        <v>0</v>
      </c>
      <c r="T421" s="91">
        <f t="shared" si="130"/>
        <v>0</v>
      </c>
      <c r="U421" s="91">
        <f t="shared" si="130"/>
        <v>1500</v>
      </c>
      <c r="V421" s="91">
        <f t="shared" si="130"/>
        <v>0</v>
      </c>
      <c r="W421" s="91">
        <f t="shared" si="130"/>
        <v>0</v>
      </c>
      <c r="X421" s="91">
        <f t="shared" si="130"/>
        <v>7600</v>
      </c>
      <c r="Y421" s="91">
        <f t="shared" si="130"/>
        <v>12400</v>
      </c>
      <c r="Z421" s="91">
        <f t="shared" si="130"/>
        <v>0</v>
      </c>
      <c r="AA421" s="91">
        <f t="shared" si="130"/>
        <v>0</v>
      </c>
      <c r="AB421" s="376"/>
      <c r="AC421" s="289"/>
      <c r="AD421" s="289"/>
      <c r="AE421" s="289"/>
      <c r="AF421" s="289"/>
      <c r="AG421" s="321"/>
      <c r="AH421" s="273"/>
    </row>
    <row r="422" spans="1:34" s="66" customFormat="1" ht="24.6" customHeight="1">
      <c r="A422" s="347">
        <v>44</v>
      </c>
      <c r="B422" s="347" t="s">
        <v>1157</v>
      </c>
      <c r="C422" s="374" t="s">
        <v>174</v>
      </c>
      <c r="D422" s="347">
        <v>1</v>
      </c>
      <c r="E422" s="322" t="s">
        <v>171</v>
      </c>
      <c r="F422" s="531" t="s">
        <v>1062</v>
      </c>
      <c r="G422" s="314">
        <v>1</v>
      </c>
      <c r="H422" s="295" t="s">
        <v>32</v>
      </c>
      <c r="I422" s="275" t="s">
        <v>172</v>
      </c>
      <c r="J422" s="275" t="s">
        <v>173</v>
      </c>
      <c r="K422" s="314" t="s">
        <v>141</v>
      </c>
      <c r="L422" s="347"/>
      <c r="M422" s="347"/>
      <c r="N422" s="347" t="s">
        <v>151</v>
      </c>
      <c r="O422" s="89" t="s">
        <v>94</v>
      </c>
      <c r="P422" s="87"/>
      <c r="Q422" s="87"/>
      <c r="R422" s="87"/>
      <c r="S422" s="87"/>
      <c r="T422" s="87"/>
      <c r="U422" s="87"/>
      <c r="V422" s="87"/>
      <c r="W422" s="87"/>
      <c r="X422" s="87"/>
      <c r="Y422" s="87">
        <v>8</v>
      </c>
      <c r="Z422" s="87"/>
      <c r="AA422" s="87"/>
      <c r="AB422" s="265">
        <f>SUM(P423:AA423)</f>
        <v>23000</v>
      </c>
      <c r="AC422" s="262" t="s">
        <v>998</v>
      </c>
      <c r="AD422" s="264" t="s">
        <v>985</v>
      </c>
      <c r="AE422" s="264"/>
      <c r="AF422" s="264"/>
      <c r="AG422" s="322">
        <f>SUM(AG424:AG431)</f>
        <v>100</v>
      </c>
      <c r="AH422" s="265">
        <f>SUM(AH424:AH431)</f>
        <v>3000</v>
      </c>
    </row>
    <row r="423" spans="1:34" s="66" customFormat="1" ht="24.6" customHeight="1">
      <c r="A423" s="347"/>
      <c r="B423" s="347"/>
      <c r="C423" s="374"/>
      <c r="D423" s="347"/>
      <c r="E423" s="323"/>
      <c r="F423" s="323"/>
      <c r="G423" s="315"/>
      <c r="H423" s="295"/>
      <c r="I423" s="275"/>
      <c r="J423" s="275"/>
      <c r="K423" s="315"/>
      <c r="L423" s="347"/>
      <c r="M423" s="347"/>
      <c r="N423" s="347"/>
      <c r="O423" s="89" t="s">
        <v>19</v>
      </c>
      <c r="P423" s="67">
        <f>SUM(P425,P427,P429,P431)</f>
        <v>0</v>
      </c>
      <c r="Q423" s="67">
        <f t="shared" ref="Q423:AA423" si="131">SUM(Q425,Q427,Q429,Q431)</f>
        <v>1500</v>
      </c>
      <c r="R423" s="67">
        <f t="shared" si="131"/>
        <v>0</v>
      </c>
      <c r="S423" s="67">
        <f t="shared" si="131"/>
        <v>0</v>
      </c>
      <c r="T423" s="67">
        <f t="shared" si="131"/>
        <v>0</v>
      </c>
      <c r="U423" s="67">
        <f t="shared" si="131"/>
        <v>1500</v>
      </c>
      <c r="V423" s="67">
        <f t="shared" si="131"/>
        <v>0</v>
      </c>
      <c r="W423" s="67">
        <f t="shared" si="131"/>
        <v>0</v>
      </c>
      <c r="X423" s="67">
        <f t="shared" si="131"/>
        <v>7600</v>
      </c>
      <c r="Y423" s="67">
        <f t="shared" si="131"/>
        <v>12400</v>
      </c>
      <c r="Z423" s="67">
        <f t="shared" si="131"/>
        <v>0</v>
      </c>
      <c r="AA423" s="67">
        <f t="shared" si="131"/>
        <v>0</v>
      </c>
      <c r="AB423" s="265"/>
      <c r="AC423" s="262"/>
      <c r="AD423" s="264"/>
      <c r="AE423" s="264"/>
      <c r="AF423" s="264"/>
      <c r="AG423" s="323"/>
      <c r="AH423" s="265"/>
    </row>
    <row r="424" spans="1:34" ht="31.5" customHeight="1">
      <c r="A424" s="392"/>
      <c r="B424" s="392"/>
      <c r="C424" s="293" t="s">
        <v>175</v>
      </c>
      <c r="D424" s="375">
        <v>1</v>
      </c>
      <c r="E424" s="312" t="s">
        <v>171</v>
      </c>
      <c r="F424" s="532" t="s">
        <v>1062</v>
      </c>
      <c r="G424" s="316"/>
      <c r="H424" s="302"/>
      <c r="I424" s="296" t="s">
        <v>172</v>
      </c>
      <c r="J424" s="296" t="s">
        <v>173</v>
      </c>
      <c r="K424" s="284"/>
      <c r="L424" s="375" t="s">
        <v>162</v>
      </c>
      <c r="M424" s="375" t="s">
        <v>176</v>
      </c>
      <c r="N424" s="375" t="s">
        <v>43</v>
      </c>
      <c r="O424" s="85" t="s">
        <v>42</v>
      </c>
      <c r="P424" s="86"/>
      <c r="Q424" s="86"/>
      <c r="R424" s="86"/>
      <c r="S424" s="86"/>
      <c r="T424" s="86"/>
      <c r="U424" s="85">
        <v>1</v>
      </c>
      <c r="V424" s="86"/>
      <c r="W424" s="86"/>
      <c r="X424" s="86"/>
      <c r="Y424" s="86"/>
      <c r="Z424" s="86"/>
      <c r="AA424" s="86"/>
      <c r="AB424" s="412">
        <f>SUM(P425:AA425)</f>
        <v>3000</v>
      </c>
      <c r="AC424" s="290"/>
      <c r="AD424" s="318"/>
      <c r="AE424" s="318" t="s">
        <v>934</v>
      </c>
      <c r="AF424" s="318" t="s">
        <v>935</v>
      </c>
      <c r="AG424" s="312">
        <v>50</v>
      </c>
      <c r="AH424" s="260">
        <f>SUM(P425:U425)</f>
        <v>3000</v>
      </c>
    </row>
    <row r="425" spans="1:34" ht="22.15" customHeight="1">
      <c r="A425" s="392"/>
      <c r="B425" s="392"/>
      <c r="C425" s="293"/>
      <c r="D425" s="375"/>
      <c r="E425" s="313"/>
      <c r="F425" s="313"/>
      <c r="G425" s="317"/>
      <c r="H425" s="302"/>
      <c r="I425" s="296"/>
      <c r="J425" s="296"/>
      <c r="K425" s="285"/>
      <c r="L425" s="375"/>
      <c r="M425" s="375"/>
      <c r="N425" s="375"/>
      <c r="O425" s="85" t="s">
        <v>19</v>
      </c>
      <c r="P425" s="86"/>
      <c r="Q425" s="24">
        <v>1500</v>
      </c>
      <c r="R425" s="24"/>
      <c r="S425" s="24"/>
      <c r="T425" s="24"/>
      <c r="U425" s="24">
        <v>1500</v>
      </c>
      <c r="V425" s="86"/>
      <c r="W425" s="86"/>
      <c r="X425" s="86"/>
      <c r="Y425" s="86"/>
      <c r="Z425" s="86"/>
      <c r="AA425" s="86"/>
      <c r="AB425" s="412"/>
      <c r="AC425" s="290"/>
      <c r="AD425" s="318"/>
      <c r="AE425" s="318"/>
      <c r="AF425" s="318"/>
      <c r="AG425" s="313"/>
      <c r="AH425" s="273"/>
    </row>
    <row r="426" spans="1:34" ht="25.15" customHeight="1">
      <c r="A426" s="392"/>
      <c r="B426" s="392"/>
      <c r="C426" s="293" t="s">
        <v>177</v>
      </c>
      <c r="D426" s="375">
        <v>2</v>
      </c>
      <c r="E426" s="312" t="s">
        <v>171</v>
      </c>
      <c r="F426" s="532" t="s">
        <v>1062</v>
      </c>
      <c r="G426" s="316"/>
      <c r="H426" s="302"/>
      <c r="I426" s="296" t="s">
        <v>172</v>
      </c>
      <c r="J426" s="296" t="s">
        <v>173</v>
      </c>
      <c r="K426" s="284"/>
      <c r="L426" s="375"/>
      <c r="M426" s="375" t="s">
        <v>178</v>
      </c>
      <c r="N426" s="375" t="s">
        <v>151</v>
      </c>
      <c r="O426" s="85" t="s">
        <v>94</v>
      </c>
      <c r="P426" s="86"/>
      <c r="Q426" s="86"/>
      <c r="R426" s="86"/>
      <c r="S426" s="86"/>
      <c r="T426" s="86"/>
      <c r="U426" s="86"/>
      <c r="V426" s="86"/>
      <c r="W426" s="86"/>
      <c r="X426" s="85">
        <v>3</v>
      </c>
      <c r="Y426" s="85">
        <v>5</v>
      </c>
      <c r="Z426" s="86"/>
      <c r="AA426" s="86"/>
      <c r="AB426" s="376">
        <f>SUM(P427:AA427)</f>
        <v>20000</v>
      </c>
      <c r="AC426" s="290"/>
      <c r="AD426" s="290"/>
      <c r="AE426" s="290"/>
      <c r="AF426" s="290"/>
      <c r="AG426" s="312">
        <v>40</v>
      </c>
      <c r="AH426" s="260">
        <f>SUM(P427:U427)</f>
        <v>0</v>
      </c>
    </row>
    <row r="427" spans="1:34" ht="22.15" customHeight="1">
      <c r="A427" s="392"/>
      <c r="B427" s="392"/>
      <c r="C427" s="293"/>
      <c r="D427" s="375"/>
      <c r="E427" s="313"/>
      <c r="F427" s="313"/>
      <c r="G427" s="317"/>
      <c r="H427" s="302"/>
      <c r="I427" s="296"/>
      <c r="J427" s="296"/>
      <c r="K427" s="285"/>
      <c r="L427" s="375"/>
      <c r="M427" s="375"/>
      <c r="N427" s="375"/>
      <c r="O427" s="85" t="s">
        <v>19</v>
      </c>
      <c r="P427" s="86"/>
      <c r="Q427" s="86"/>
      <c r="R427" s="86"/>
      <c r="S427" s="86"/>
      <c r="T427" s="86"/>
      <c r="U427" s="86"/>
      <c r="V427" s="86"/>
      <c r="W427" s="86"/>
      <c r="X427" s="17">
        <v>7600</v>
      </c>
      <c r="Y427" s="17">
        <v>12400</v>
      </c>
      <c r="Z427" s="86"/>
      <c r="AA427" s="86"/>
      <c r="AB427" s="376"/>
      <c r="AC427" s="290"/>
      <c r="AD427" s="290"/>
      <c r="AE427" s="290"/>
      <c r="AF427" s="290"/>
      <c r="AG427" s="313"/>
      <c r="AH427" s="273"/>
    </row>
    <row r="428" spans="1:34" ht="22.15" customHeight="1">
      <c r="A428" s="392"/>
      <c r="B428" s="392"/>
      <c r="C428" s="293" t="s">
        <v>179</v>
      </c>
      <c r="D428" s="375">
        <v>3</v>
      </c>
      <c r="E428" s="312" t="s">
        <v>171</v>
      </c>
      <c r="F428" s="532" t="s">
        <v>1062</v>
      </c>
      <c r="G428" s="316"/>
      <c r="H428" s="302"/>
      <c r="I428" s="296" t="s">
        <v>172</v>
      </c>
      <c r="J428" s="296" t="s">
        <v>173</v>
      </c>
      <c r="K428" s="284"/>
      <c r="L428" s="375"/>
      <c r="M428" s="375" t="s">
        <v>180</v>
      </c>
      <c r="N428" s="375" t="s">
        <v>151</v>
      </c>
      <c r="O428" s="85" t="s">
        <v>94</v>
      </c>
      <c r="P428" s="86"/>
      <c r="Q428" s="86"/>
      <c r="R428" s="86"/>
      <c r="S428" s="86"/>
      <c r="T428" s="86"/>
      <c r="U428" s="86"/>
      <c r="V428" s="86"/>
      <c r="W428" s="86"/>
      <c r="X428" s="86"/>
      <c r="Y428" s="85">
        <v>8</v>
      </c>
      <c r="Z428" s="86"/>
      <c r="AA428" s="86"/>
      <c r="AB428" s="376">
        <f>SUM(P429:AA429)</f>
        <v>0</v>
      </c>
      <c r="AC428" s="290"/>
      <c r="AD428" s="290"/>
      <c r="AE428" s="290"/>
      <c r="AF428" s="290"/>
      <c r="AG428" s="312">
        <v>5</v>
      </c>
      <c r="AH428" s="260">
        <f>SUM(P429:U429)</f>
        <v>0</v>
      </c>
    </row>
    <row r="429" spans="1:34" ht="21.6" customHeight="1">
      <c r="A429" s="392"/>
      <c r="B429" s="392"/>
      <c r="C429" s="293"/>
      <c r="D429" s="375"/>
      <c r="E429" s="313"/>
      <c r="F429" s="313"/>
      <c r="G429" s="317"/>
      <c r="H429" s="302"/>
      <c r="I429" s="296"/>
      <c r="J429" s="296"/>
      <c r="K429" s="285"/>
      <c r="L429" s="375"/>
      <c r="M429" s="375"/>
      <c r="N429" s="375"/>
      <c r="O429" s="85" t="s">
        <v>19</v>
      </c>
      <c r="P429" s="86"/>
      <c r="Q429" s="86"/>
      <c r="R429" s="86"/>
      <c r="S429" s="86"/>
      <c r="T429" s="86"/>
      <c r="U429" s="86"/>
      <c r="V429" s="86"/>
      <c r="W429" s="86"/>
      <c r="X429" s="86"/>
      <c r="Y429" s="85"/>
      <c r="Z429" s="86"/>
      <c r="AA429" s="86"/>
      <c r="AB429" s="376"/>
      <c r="AC429" s="290"/>
      <c r="AD429" s="290"/>
      <c r="AE429" s="290"/>
      <c r="AF429" s="290"/>
      <c r="AG429" s="313"/>
      <c r="AH429" s="273"/>
    </row>
    <row r="430" spans="1:34" ht="25.15" customHeight="1">
      <c r="A430" s="392"/>
      <c r="B430" s="392"/>
      <c r="C430" s="293" t="s">
        <v>181</v>
      </c>
      <c r="D430" s="375">
        <v>4</v>
      </c>
      <c r="E430" s="312" t="s">
        <v>171</v>
      </c>
      <c r="F430" s="532" t="s">
        <v>1062</v>
      </c>
      <c r="G430" s="316"/>
      <c r="H430" s="302"/>
      <c r="I430" s="296" t="s">
        <v>172</v>
      </c>
      <c r="J430" s="296" t="s">
        <v>173</v>
      </c>
      <c r="K430" s="284"/>
      <c r="L430" s="375"/>
      <c r="M430" s="375" t="s">
        <v>182</v>
      </c>
      <c r="N430" s="375" t="s">
        <v>43</v>
      </c>
      <c r="O430" s="85" t="s">
        <v>42</v>
      </c>
      <c r="P430" s="86"/>
      <c r="Q430" s="86"/>
      <c r="R430" s="86"/>
      <c r="S430" s="86"/>
      <c r="T430" s="86"/>
      <c r="U430" s="86"/>
      <c r="V430" s="86"/>
      <c r="W430" s="86"/>
      <c r="X430" s="86"/>
      <c r="Y430" s="85">
        <v>1</v>
      </c>
      <c r="Z430" s="86"/>
      <c r="AA430" s="86"/>
      <c r="AB430" s="376">
        <f>SUM(P431:AA431)</f>
        <v>0</v>
      </c>
      <c r="AC430" s="290"/>
      <c r="AD430" s="290"/>
      <c r="AE430" s="290"/>
      <c r="AF430" s="290"/>
      <c r="AG430" s="312">
        <v>5</v>
      </c>
      <c r="AH430" s="260">
        <f>SUM(P431:U431)</f>
        <v>0</v>
      </c>
    </row>
    <row r="431" spans="1:34" ht="20.45" customHeight="1">
      <c r="A431" s="392"/>
      <c r="B431" s="392"/>
      <c r="C431" s="293"/>
      <c r="D431" s="375"/>
      <c r="E431" s="313"/>
      <c r="F431" s="313"/>
      <c r="G431" s="317"/>
      <c r="H431" s="302"/>
      <c r="I431" s="296"/>
      <c r="J431" s="296"/>
      <c r="K431" s="285"/>
      <c r="L431" s="375"/>
      <c r="M431" s="375"/>
      <c r="N431" s="375"/>
      <c r="O431" s="85" t="s">
        <v>19</v>
      </c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376"/>
      <c r="AC431" s="290"/>
      <c r="AD431" s="290"/>
      <c r="AE431" s="290"/>
      <c r="AF431" s="290"/>
      <c r="AG431" s="313"/>
      <c r="AH431" s="273"/>
    </row>
    <row r="432" spans="1:34">
      <c r="A432" s="10"/>
      <c r="B432" s="10"/>
      <c r="C432" s="10" t="s">
        <v>213</v>
      </c>
      <c r="D432" s="12"/>
      <c r="E432" s="12"/>
      <c r="F432" s="10"/>
      <c r="G432" s="103"/>
      <c r="H432" s="103"/>
      <c r="I432" s="103"/>
      <c r="J432" s="103"/>
      <c r="K432" s="103"/>
      <c r="L432" s="10"/>
      <c r="M432" s="11"/>
      <c r="N432" s="11"/>
      <c r="O432" s="12"/>
      <c r="P432" s="57">
        <f t="shared" ref="P432:AA432" si="132">SUM(P433,P446,P489)</f>
        <v>0</v>
      </c>
      <c r="Q432" s="57">
        <f t="shared" si="132"/>
        <v>28540</v>
      </c>
      <c r="R432" s="57">
        <f t="shared" si="132"/>
        <v>29860</v>
      </c>
      <c r="S432" s="57">
        <f t="shared" si="132"/>
        <v>9620</v>
      </c>
      <c r="T432" s="57">
        <f t="shared" si="132"/>
        <v>6420</v>
      </c>
      <c r="U432" s="57">
        <f t="shared" si="132"/>
        <v>20460</v>
      </c>
      <c r="V432" s="57">
        <f t="shared" si="132"/>
        <v>9160</v>
      </c>
      <c r="W432" s="57">
        <f t="shared" si="132"/>
        <v>19340</v>
      </c>
      <c r="X432" s="57">
        <f t="shared" si="132"/>
        <v>22900</v>
      </c>
      <c r="Y432" s="57">
        <f t="shared" si="132"/>
        <v>5000</v>
      </c>
      <c r="Z432" s="57">
        <f t="shared" si="132"/>
        <v>0</v>
      </c>
      <c r="AA432" s="57">
        <f t="shared" si="132"/>
        <v>0</v>
      </c>
      <c r="AB432" s="59">
        <f>SUM(P432:AA432)</f>
        <v>151300</v>
      </c>
      <c r="AC432" s="11"/>
      <c r="AD432" s="11"/>
      <c r="AE432" s="11"/>
      <c r="AF432" s="11"/>
      <c r="AG432" s="11"/>
      <c r="AH432" s="59">
        <f>SUM(AH433,AH446,AH489)</f>
        <v>94900</v>
      </c>
    </row>
    <row r="433" spans="1:34">
      <c r="A433" s="13"/>
      <c r="B433" s="13"/>
      <c r="C433" s="13" t="s">
        <v>297</v>
      </c>
      <c r="D433" s="8"/>
      <c r="E433" s="8"/>
      <c r="F433" s="13"/>
      <c r="G433" s="73"/>
      <c r="H433" s="73"/>
      <c r="I433" s="73"/>
      <c r="J433" s="73"/>
      <c r="K433" s="73"/>
      <c r="L433" s="13"/>
      <c r="M433" s="9"/>
      <c r="N433" s="9"/>
      <c r="O433" s="8"/>
      <c r="P433" s="56">
        <f>SUM(P435)</f>
        <v>0</v>
      </c>
      <c r="Q433" s="56">
        <f t="shared" ref="Q433:AA433" si="133">SUM(Q435)</f>
        <v>20740</v>
      </c>
      <c r="R433" s="56">
        <f t="shared" si="133"/>
        <v>20760</v>
      </c>
      <c r="S433" s="56">
        <f t="shared" si="133"/>
        <v>0</v>
      </c>
      <c r="T433" s="56">
        <f t="shared" si="133"/>
        <v>0</v>
      </c>
      <c r="U433" s="56">
        <f t="shared" si="133"/>
        <v>0</v>
      </c>
      <c r="V433" s="56">
        <f t="shared" si="133"/>
        <v>0</v>
      </c>
      <c r="W433" s="56">
        <f t="shared" si="133"/>
        <v>0</v>
      </c>
      <c r="X433" s="56">
        <f t="shared" si="133"/>
        <v>0</v>
      </c>
      <c r="Y433" s="56">
        <f t="shared" si="133"/>
        <v>0</v>
      </c>
      <c r="Z433" s="56">
        <f t="shared" si="133"/>
        <v>0</v>
      </c>
      <c r="AA433" s="56">
        <f t="shared" si="133"/>
        <v>0</v>
      </c>
      <c r="AB433" s="71">
        <f>SUM(P433:AA433)</f>
        <v>41500</v>
      </c>
      <c r="AC433" s="9"/>
      <c r="AD433" s="9"/>
      <c r="AE433" s="9"/>
      <c r="AF433" s="9"/>
      <c r="AG433" s="9"/>
      <c r="AH433" s="71">
        <f>SUM(AH434)</f>
        <v>41500</v>
      </c>
    </row>
    <row r="434" spans="1:34" ht="24.6" customHeight="1">
      <c r="A434" s="392"/>
      <c r="B434" s="392" t="s">
        <v>1158</v>
      </c>
      <c r="C434" s="305" t="s">
        <v>299</v>
      </c>
      <c r="D434" s="392"/>
      <c r="E434" s="392"/>
      <c r="F434" s="529"/>
      <c r="G434" s="284"/>
      <c r="H434" s="302"/>
      <c r="I434" s="303"/>
      <c r="J434" s="303"/>
      <c r="K434" s="284"/>
      <c r="L434" s="392"/>
      <c r="M434" s="392"/>
      <c r="N434" s="392" t="s">
        <v>232</v>
      </c>
      <c r="O434" s="83" t="s">
        <v>41</v>
      </c>
      <c r="P434" s="82"/>
      <c r="Q434" s="82"/>
      <c r="R434" s="82"/>
      <c r="S434" s="82"/>
      <c r="T434" s="82"/>
      <c r="U434" s="82"/>
      <c r="V434" s="82">
        <v>4</v>
      </c>
      <c r="W434" s="82">
        <v>4</v>
      </c>
      <c r="X434" s="82"/>
      <c r="Y434" s="82"/>
      <c r="Z434" s="82"/>
      <c r="AA434" s="82"/>
      <c r="AB434" s="376">
        <f>SUM(P435:AA435)</f>
        <v>41500</v>
      </c>
      <c r="AC434" s="289" t="s">
        <v>997</v>
      </c>
      <c r="AD434" s="289" t="s">
        <v>975</v>
      </c>
      <c r="AE434" s="289"/>
      <c r="AF434" s="289"/>
      <c r="AG434" s="286"/>
      <c r="AH434" s="260">
        <f>SUM(AH436)</f>
        <v>41500</v>
      </c>
    </row>
    <row r="435" spans="1:34" ht="19.899999999999999" customHeight="1">
      <c r="A435" s="392"/>
      <c r="B435" s="392"/>
      <c r="C435" s="305"/>
      <c r="D435" s="392"/>
      <c r="E435" s="392"/>
      <c r="F435" s="321"/>
      <c r="G435" s="285"/>
      <c r="H435" s="302"/>
      <c r="I435" s="303"/>
      <c r="J435" s="303"/>
      <c r="K435" s="285"/>
      <c r="L435" s="392"/>
      <c r="M435" s="392"/>
      <c r="N435" s="392"/>
      <c r="O435" s="83" t="s">
        <v>19</v>
      </c>
      <c r="P435" s="34">
        <f>SUM(P437)</f>
        <v>0</v>
      </c>
      <c r="Q435" s="34">
        <f t="shared" ref="Q435:AA435" si="134">SUM(Q437)</f>
        <v>20740</v>
      </c>
      <c r="R435" s="34">
        <f t="shared" si="134"/>
        <v>20760</v>
      </c>
      <c r="S435" s="34">
        <f t="shared" si="134"/>
        <v>0</v>
      </c>
      <c r="T435" s="34">
        <f t="shared" si="134"/>
        <v>0</v>
      </c>
      <c r="U435" s="34">
        <f t="shared" si="134"/>
        <v>0</v>
      </c>
      <c r="V435" s="34">
        <f t="shared" si="134"/>
        <v>0</v>
      </c>
      <c r="W435" s="34">
        <f t="shared" si="134"/>
        <v>0</v>
      </c>
      <c r="X435" s="34">
        <f t="shared" si="134"/>
        <v>0</v>
      </c>
      <c r="Y435" s="34">
        <f t="shared" si="134"/>
        <v>0</v>
      </c>
      <c r="Z435" s="34">
        <f t="shared" si="134"/>
        <v>0</v>
      </c>
      <c r="AA435" s="34">
        <f t="shared" si="134"/>
        <v>0</v>
      </c>
      <c r="AB435" s="376"/>
      <c r="AC435" s="289"/>
      <c r="AD435" s="289"/>
      <c r="AE435" s="289"/>
      <c r="AF435" s="289"/>
      <c r="AG435" s="321"/>
      <c r="AH435" s="273"/>
    </row>
    <row r="436" spans="1:34" s="109" customFormat="1" ht="22.5" customHeight="1">
      <c r="A436" s="275">
        <v>45</v>
      </c>
      <c r="B436" s="275" t="s">
        <v>1159</v>
      </c>
      <c r="C436" s="294" t="s">
        <v>716</v>
      </c>
      <c r="D436" s="275">
        <v>1</v>
      </c>
      <c r="E436" s="275" t="s">
        <v>509</v>
      </c>
      <c r="F436" s="436" t="s">
        <v>1063</v>
      </c>
      <c r="G436" s="314">
        <v>1</v>
      </c>
      <c r="H436" s="295" t="s">
        <v>796</v>
      </c>
      <c r="I436" s="275" t="s">
        <v>510</v>
      </c>
      <c r="J436" s="275" t="s">
        <v>834</v>
      </c>
      <c r="K436" s="314" t="s">
        <v>221</v>
      </c>
      <c r="L436" s="275"/>
      <c r="M436" s="275"/>
      <c r="N436" s="275" t="s">
        <v>232</v>
      </c>
      <c r="O436" s="99" t="s">
        <v>41</v>
      </c>
      <c r="P436" s="99"/>
      <c r="Q436" s="99">
        <v>4</v>
      </c>
      <c r="R436" s="99">
        <v>4</v>
      </c>
      <c r="S436" s="99"/>
      <c r="T436" s="99"/>
      <c r="U436" s="99"/>
      <c r="V436" s="99"/>
      <c r="W436" s="99"/>
      <c r="X436" s="99"/>
      <c r="Y436" s="99"/>
      <c r="Z436" s="99"/>
      <c r="AA436" s="99"/>
      <c r="AB436" s="261">
        <f>SUM(P437:AA437)</f>
        <v>41500</v>
      </c>
      <c r="AC436" s="262" t="s">
        <v>998</v>
      </c>
      <c r="AD436" s="262" t="s">
        <v>975</v>
      </c>
      <c r="AE436" s="262"/>
      <c r="AF436" s="262"/>
      <c r="AG436" s="326">
        <f>SUM(AG438:AG445)</f>
        <v>100</v>
      </c>
      <c r="AH436" s="261">
        <f>SUM(AH438:AH445)</f>
        <v>41500</v>
      </c>
    </row>
    <row r="437" spans="1:34" s="109" customFormat="1" ht="22.5" customHeight="1">
      <c r="A437" s="275"/>
      <c r="B437" s="275"/>
      <c r="C437" s="294"/>
      <c r="D437" s="275"/>
      <c r="E437" s="275"/>
      <c r="F437" s="436"/>
      <c r="G437" s="315"/>
      <c r="H437" s="295"/>
      <c r="I437" s="275"/>
      <c r="J437" s="275"/>
      <c r="K437" s="315"/>
      <c r="L437" s="275"/>
      <c r="M437" s="275"/>
      <c r="N437" s="275"/>
      <c r="O437" s="99" t="s">
        <v>19</v>
      </c>
      <c r="P437" s="110">
        <f>SUM(P439,P441,P443,P445)</f>
        <v>0</v>
      </c>
      <c r="Q437" s="110">
        <f t="shared" ref="Q437:AA437" si="135">SUM(Q439,Q441,Q443,Q445)</f>
        <v>20740</v>
      </c>
      <c r="R437" s="110">
        <f t="shared" si="135"/>
        <v>20760</v>
      </c>
      <c r="S437" s="110">
        <f t="shared" si="135"/>
        <v>0</v>
      </c>
      <c r="T437" s="110">
        <f t="shared" si="135"/>
        <v>0</v>
      </c>
      <c r="U437" s="110">
        <f t="shared" si="135"/>
        <v>0</v>
      </c>
      <c r="V437" s="110">
        <f t="shared" si="135"/>
        <v>0</v>
      </c>
      <c r="W437" s="110">
        <f t="shared" si="135"/>
        <v>0</v>
      </c>
      <c r="X437" s="110">
        <f t="shared" si="135"/>
        <v>0</v>
      </c>
      <c r="Y437" s="110">
        <f t="shared" si="135"/>
        <v>0</v>
      </c>
      <c r="Z437" s="110">
        <f t="shared" si="135"/>
        <v>0</v>
      </c>
      <c r="AA437" s="110">
        <f t="shared" si="135"/>
        <v>0</v>
      </c>
      <c r="AB437" s="262"/>
      <c r="AC437" s="262"/>
      <c r="AD437" s="262"/>
      <c r="AE437" s="262"/>
      <c r="AF437" s="262"/>
      <c r="AG437" s="327"/>
      <c r="AH437" s="262"/>
    </row>
    <row r="438" spans="1:34" s="45" customFormat="1" ht="20.45" customHeight="1">
      <c r="A438" s="296"/>
      <c r="B438" s="296"/>
      <c r="C438" s="304" t="s">
        <v>508</v>
      </c>
      <c r="D438" s="296">
        <v>1</v>
      </c>
      <c r="E438" s="296" t="s">
        <v>509</v>
      </c>
      <c r="F438" s="369" t="s">
        <v>1063</v>
      </c>
      <c r="G438" s="316"/>
      <c r="H438" s="310"/>
      <c r="I438" s="296" t="s">
        <v>510</v>
      </c>
      <c r="J438" s="296" t="s">
        <v>834</v>
      </c>
      <c r="K438" s="296"/>
      <c r="L438" s="296" t="s">
        <v>511</v>
      </c>
      <c r="M438" s="296" t="s">
        <v>246</v>
      </c>
      <c r="N438" s="296" t="s">
        <v>232</v>
      </c>
      <c r="O438" s="75" t="s">
        <v>41</v>
      </c>
      <c r="P438" s="75"/>
      <c r="Q438" s="75"/>
      <c r="R438" s="131">
        <v>8</v>
      </c>
      <c r="S438" s="75"/>
      <c r="T438" s="75"/>
      <c r="U438" s="75"/>
      <c r="V438" s="75"/>
      <c r="W438" s="75"/>
      <c r="X438" s="75"/>
      <c r="Y438" s="75"/>
      <c r="Z438" s="75"/>
      <c r="AA438" s="75"/>
      <c r="AB438" s="412">
        <f>SUM(P439:AA439)</f>
        <v>1500</v>
      </c>
      <c r="AC438" s="273"/>
      <c r="AD438" s="273"/>
      <c r="AE438" s="356">
        <v>24069</v>
      </c>
      <c r="AF438" s="296" t="s">
        <v>993</v>
      </c>
      <c r="AG438" s="324">
        <v>20</v>
      </c>
      <c r="AH438" s="260">
        <f>SUM(P439:U439)</f>
        <v>1500</v>
      </c>
    </row>
    <row r="439" spans="1:34" s="45" customFormat="1" ht="20.45" customHeight="1">
      <c r="A439" s="296"/>
      <c r="B439" s="296"/>
      <c r="C439" s="304"/>
      <c r="D439" s="296"/>
      <c r="E439" s="296"/>
      <c r="F439" s="369"/>
      <c r="G439" s="317"/>
      <c r="H439" s="311"/>
      <c r="I439" s="296"/>
      <c r="J439" s="296"/>
      <c r="K439" s="296"/>
      <c r="L439" s="296"/>
      <c r="M439" s="296"/>
      <c r="N439" s="296"/>
      <c r="O439" s="75" t="s">
        <v>19</v>
      </c>
      <c r="P439" s="75"/>
      <c r="Q439" s="75"/>
      <c r="R439" s="33">
        <v>1500</v>
      </c>
      <c r="S439" s="75"/>
      <c r="T439" s="75"/>
      <c r="U439" s="75"/>
      <c r="V439" s="75"/>
      <c r="W439" s="75"/>
      <c r="X439" s="75"/>
      <c r="Y439" s="75"/>
      <c r="Z439" s="75"/>
      <c r="AA439" s="75"/>
      <c r="AB439" s="412"/>
      <c r="AC439" s="273"/>
      <c r="AD439" s="273"/>
      <c r="AE439" s="296"/>
      <c r="AF439" s="296"/>
      <c r="AG439" s="325"/>
      <c r="AH439" s="273"/>
    </row>
    <row r="440" spans="1:34" s="45" customFormat="1" ht="20.45" customHeight="1">
      <c r="A440" s="296"/>
      <c r="B440" s="296"/>
      <c r="C440" s="304" t="s">
        <v>512</v>
      </c>
      <c r="D440" s="296">
        <v>2</v>
      </c>
      <c r="E440" s="296" t="s">
        <v>509</v>
      </c>
      <c r="F440" s="369" t="s">
        <v>1063</v>
      </c>
      <c r="G440" s="316"/>
      <c r="H440" s="310"/>
      <c r="I440" s="296" t="s">
        <v>510</v>
      </c>
      <c r="J440" s="296" t="s">
        <v>834</v>
      </c>
      <c r="K440" s="296"/>
      <c r="L440" s="296"/>
      <c r="M440" s="296" t="s">
        <v>513</v>
      </c>
      <c r="N440" s="296" t="s">
        <v>232</v>
      </c>
      <c r="O440" s="75" t="s">
        <v>41</v>
      </c>
      <c r="P440" s="75"/>
      <c r="Q440" s="75">
        <v>4</v>
      </c>
      <c r="R440" s="75">
        <v>4</v>
      </c>
      <c r="S440" s="75"/>
      <c r="T440" s="131"/>
      <c r="U440" s="75"/>
      <c r="V440" s="75"/>
      <c r="W440" s="75"/>
      <c r="X440" s="75"/>
      <c r="Y440" s="75"/>
      <c r="Z440" s="75"/>
      <c r="AA440" s="75"/>
      <c r="AB440" s="376">
        <f t="shared" ref="AB440" si="136">SUM(P441:AA441)</f>
        <v>40000</v>
      </c>
      <c r="AC440" s="273"/>
      <c r="AD440" s="273"/>
      <c r="AE440" s="273"/>
      <c r="AF440" s="273"/>
      <c r="AG440" s="324">
        <v>40</v>
      </c>
      <c r="AH440" s="260">
        <f>SUM(P441:U441)</f>
        <v>40000</v>
      </c>
    </row>
    <row r="441" spans="1:34" s="45" customFormat="1" ht="20.45" customHeight="1">
      <c r="A441" s="296"/>
      <c r="B441" s="296"/>
      <c r="C441" s="304"/>
      <c r="D441" s="296"/>
      <c r="E441" s="296"/>
      <c r="F441" s="369"/>
      <c r="G441" s="317"/>
      <c r="H441" s="311"/>
      <c r="I441" s="296"/>
      <c r="J441" s="296"/>
      <c r="K441" s="296"/>
      <c r="L441" s="296"/>
      <c r="M441" s="296"/>
      <c r="N441" s="296"/>
      <c r="O441" s="75" t="s">
        <v>19</v>
      </c>
      <c r="P441" s="75"/>
      <c r="Q441" s="33">
        <v>20740</v>
      </c>
      <c r="R441" s="33">
        <v>19260</v>
      </c>
      <c r="S441" s="75"/>
      <c r="T441" s="131"/>
      <c r="U441" s="131"/>
      <c r="V441" s="33"/>
      <c r="W441" s="33"/>
      <c r="X441" s="75"/>
      <c r="Y441" s="75"/>
      <c r="Z441" s="75"/>
      <c r="AA441" s="75"/>
      <c r="AB441" s="376"/>
      <c r="AC441" s="273"/>
      <c r="AD441" s="273"/>
      <c r="AE441" s="273"/>
      <c r="AF441" s="273"/>
      <c r="AG441" s="325"/>
      <c r="AH441" s="273"/>
    </row>
    <row r="442" spans="1:34" s="45" customFormat="1" ht="20.45" customHeight="1">
      <c r="A442" s="296"/>
      <c r="B442" s="296"/>
      <c r="C442" s="304" t="s">
        <v>514</v>
      </c>
      <c r="D442" s="296">
        <v>3</v>
      </c>
      <c r="E442" s="296" t="s">
        <v>509</v>
      </c>
      <c r="F442" s="369" t="s">
        <v>1063</v>
      </c>
      <c r="G442" s="316"/>
      <c r="H442" s="310"/>
      <c r="I442" s="296" t="s">
        <v>510</v>
      </c>
      <c r="J442" s="296" t="s">
        <v>834</v>
      </c>
      <c r="K442" s="296"/>
      <c r="L442" s="296"/>
      <c r="M442" s="296" t="s">
        <v>515</v>
      </c>
      <c r="N442" s="296" t="s">
        <v>516</v>
      </c>
      <c r="O442" s="75" t="s">
        <v>127</v>
      </c>
      <c r="P442" s="75"/>
      <c r="Q442" s="75"/>
      <c r="R442" s="75"/>
      <c r="S442" s="75"/>
      <c r="T442" s="131"/>
      <c r="U442" s="75">
        <v>32</v>
      </c>
      <c r="V442" s="75"/>
      <c r="W442" s="75"/>
      <c r="X442" s="75"/>
      <c r="Y442" s="75"/>
      <c r="Z442" s="75"/>
      <c r="AA442" s="75"/>
      <c r="AB442" s="376">
        <f t="shared" ref="AB442" si="137">SUM(P443:AA443)</f>
        <v>0</v>
      </c>
      <c r="AC442" s="273"/>
      <c r="AD442" s="273"/>
      <c r="AE442" s="273"/>
      <c r="AF442" s="273"/>
      <c r="AG442" s="324">
        <v>20</v>
      </c>
      <c r="AH442" s="260">
        <f>SUM(P443:U443)</f>
        <v>0</v>
      </c>
    </row>
    <row r="443" spans="1:34" s="45" customFormat="1" ht="20.45" customHeight="1">
      <c r="A443" s="296"/>
      <c r="B443" s="296"/>
      <c r="C443" s="304"/>
      <c r="D443" s="296"/>
      <c r="E443" s="296"/>
      <c r="F443" s="369"/>
      <c r="G443" s="317"/>
      <c r="H443" s="311"/>
      <c r="I443" s="296"/>
      <c r="J443" s="296"/>
      <c r="K443" s="296"/>
      <c r="L443" s="296"/>
      <c r="M443" s="296"/>
      <c r="N443" s="296"/>
      <c r="O443" s="75" t="s">
        <v>19</v>
      </c>
      <c r="P443" s="75"/>
      <c r="Q443" s="75"/>
      <c r="R443" s="75"/>
      <c r="S443" s="75"/>
      <c r="T443" s="131"/>
      <c r="U443" s="131"/>
      <c r="V443" s="75"/>
      <c r="W443" s="75"/>
      <c r="X443" s="75"/>
      <c r="Y443" s="75"/>
      <c r="Z443" s="75"/>
      <c r="AA443" s="75"/>
      <c r="AB443" s="376"/>
      <c r="AC443" s="273"/>
      <c r="AD443" s="273"/>
      <c r="AE443" s="273"/>
      <c r="AF443" s="273"/>
      <c r="AG443" s="325"/>
      <c r="AH443" s="273"/>
    </row>
    <row r="444" spans="1:34" s="45" customFormat="1" ht="23.25" customHeight="1">
      <c r="A444" s="296"/>
      <c r="B444" s="296"/>
      <c r="C444" s="304" t="s">
        <v>517</v>
      </c>
      <c r="D444" s="296">
        <v>4</v>
      </c>
      <c r="E444" s="296" t="s">
        <v>509</v>
      </c>
      <c r="F444" s="369" t="s">
        <v>1063</v>
      </c>
      <c r="G444" s="316"/>
      <c r="H444" s="310"/>
      <c r="I444" s="296" t="s">
        <v>510</v>
      </c>
      <c r="J444" s="296" t="s">
        <v>834</v>
      </c>
      <c r="K444" s="296"/>
      <c r="L444" s="296"/>
      <c r="M444" s="296" t="s">
        <v>518</v>
      </c>
      <c r="N444" s="296" t="s">
        <v>232</v>
      </c>
      <c r="O444" s="75" t="s">
        <v>41</v>
      </c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>
        <v>8</v>
      </c>
      <c r="AB444" s="376">
        <f t="shared" ref="AB444:AB447" si="138">SUM(P445:AA445)</f>
        <v>0</v>
      </c>
      <c r="AC444" s="273"/>
      <c r="AD444" s="273"/>
      <c r="AE444" s="273"/>
      <c r="AF444" s="273"/>
      <c r="AG444" s="324">
        <v>20</v>
      </c>
      <c r="AH444" s="260">
        <f>SUM(P445:U445)</f>
        <v>0</v>
      </c>
    </row>
    <row r="445" spans="1:34" s="45" customFormat="1" ht="20.45" customHeight="1">
      <c r="A445" s="296"/>
      <c r="B445" s="296"/>
      <c r="C445" s="304"/>
      <c r="D445" s="296"/>
      <c r="E445" s="296"/>
      <c r="F445" s="369"/>
      <c r="G445" s="317"/>
      <c r="H445" s="311"/>
      <c r="I445" s="296"/>
      <c r="J445" s="296"/>
      <c r="K445" s="296"/>
      <c r="L445" s="296"/>
      <c r="M445" s="296"/>
      <c r="N445" s="296"/>
      <c r="O445" s="75" t="s">
        <v>19</v>
      </c>
      <c r="P445" s="75"/>
      <c r="Q445" s="75"/>
      <c r="R445" s="75"/>
      <c r="S445" s="75"/>
      <c r="T445" s="75"/>
      <c r="U445" s="75"/>
      <c r="V445" s="75"/>
      <c r="W445" s="131"/>
      <c r="X445" s="131"/>
      <c r="Y445" s="75"/>
      <c r="Z445" s="75"/>
      <c r="AA445" s="75"/>
      <c r="AB445" s="376"/>
      <c r="AC445" s="273"/>
      <c r="AD445" s="273"/>
      <c r="AE445" s="273"/>
      <c r="AF445" s="273"/>
      <c r="AG445" s="325"/>
      <c r="AH445" s="273"/>
    </row>
    <row r="446" spans="1:34">
      <c r="A446" s="13"/>
      <c r="B446" s="13"/>
      <c r="C446" s="13" t="s">
        <v>214</v>
      </c>
      <c r="D446" s="8"/>
      <c r="E446" s="8"/>
      <c r="F446" s="13"/>
      <c r="G446" s="73"/>
      <c r="H446" s="73"/>
      <c r="I446" s="73"/>
      <c r="J446" s="73"/>
      <c r="K446" s="73"/>
      <c r="L446" s="13"/>
      <c r="M446" s="9"/>
      <c r="N446" s="9"/>
      <c r="O446" s="8"/>
      <c r="P446" s="56">
        <f>SUM(P448)</f>
        <v>0</v>
      </c>
      <c r="Q446" s="56">
        <f t="shared" ref="Q446:AA446" si="139">SUM(Q448)</f>
        <v>7800</v>
      </c>
      <c r="R446" s="56">
        <f t="shared" si="139"/>
        <v>6400</v>
      </c>
      <c r="S446" s="56">
        <f t="shared" si="139"/>
        <v>2500</v>
      </c>
      <c r="T446" s="56">
        <f t="shared" si="139"/>
        <v>0</v>
      </c>
      <c r="U446" s="56">
        <f t="shared" si="139"/>
        <v>17500</v>
      </c>
      <c r="V446" s="56">
        <f t="shared" si="139"/>
        <v>0</v>
      </c>
      <c r="W446" s="56">
        <f t="shared" si="139"/>
        <v>4400</v>
      </c>
      <c r="X446" s="56">
        <f t="shared" si="139"/>
        <v>22900</v>
      </c>
      <c r="Y446" s="56">
        <f t="shared" si="139"/>
        <v>5000</v>
      </c>
      <c r="Z446" s="56">
        <f t="shared" si="139"/>
        <v>0</v>
      </c>
      <c r="AA446" s="56">
        <f t="shared" si="139"/>
        <v>0</v>
      </c>
      <c r="AB446" s="71">
        <f>SUM(P446:AA446)</f>
        <v>66500</v>
      </c>
      <c r="AC446" s="9"/>
      <c r="AD446" s="9"/>
      <c r="AE446" s="9"/>
      <c r="AF446" s="9"/>
      <c r="AG446" s="9"/>
      <c r="AH446" s="71">
        <f>SUM(AH447)</f>
        <v>34200</v>
      </c>
    </row>
    <row r="447" spans="1:34" ht="22.9" customHeight="1">
      <c r="A447" s="392"/>
      <c r="B447" s="392" t="s">
        <v>1160</v>
      </c>
      <c r="C447" s="305" t="s">
        <v>300</v>
      </c>
      <c r="D447" s="392"/>
      <c r="E447" s="392"/>
      <c r="F447" s="529"/>
      <c r="G447" s="284"/>
      <c r="H447" s="302"/>
      <c r="I447" s="303"/>
      <c r="J447" s="303"/>
      <c r="K447" s="284"/>
      <c r="L447" s="392"/>
      <c r="M447" s="392"/>
      <c r="N447" s="392" t="s">
        <v>151</v>
      </c>
      <c r="O447" s="83" t="s">
        <v>94</v>
      </c>
      <c r="P447" s="82"/>
      <c r="Q447" s="82"/>
      <c r="R447" s="82"/>
      <c r="S447" s="82"/>
      <c r="T447" s="82"/>
      <c r="U447" s="82"/>
      <c r="V447" s="82"/>
      <c r="W447" s="82"/>
      <c r="X447" s="82"/>
      <c r="Y447" s="82">
        <v>8</v>
      </c>
      <c r="Z447" s="82"/>
      <c r="AA447" s="82"/>
      <c r="AB447" s="376">
        <f t="shared" si="138"/>
        <v>66500</v>
      </c>
      <c r="AC447" s="289" t="s">
        <v>997</v>
      </c>
      <c r="AD447" s="289" t="s">
        <v>980</v>
      </c>
      <c r="AE447" s="289"/>
      <c r="AF447" s="289"/>
      <c r="AG447" s="286"/>
      <c r="AH447" s="260">
        <f>SUM(AH449,AH457,AH467,AH475,AH483)</f>
        <v>34200</v>
      </c>
    </row>
    <row r="448" spans="1:34" ht="29.45" customHeight="1">
      <c r="A448" s="392"/>
      <c r="B448" s="392"/>
      <c r="C448" s="305"/>
      <c r="D448" s="392"/>
      <c r="E448" s="392"/>
      <c r="F448" s="321"/>
      <c r="G448" s="285"/>
      <c r="H448" s="302"/>
      <c r="I448" s="303"/>
      <c r="J448" s="303"/>
      <c r="K448" s="285"/>
      <c r="L448" s="392"/>
      <c r="M448" s="392"/>
      <c r="N448" s="392"/>
      <c r="O448" s="83" t="s">
        <v>19</v>
      </c>
      <c r="P448" s="34">
        <f t="shared" ref="P448:AA448" si="140">SUM(P484,P450,P458,P468,P476)</f>
        <v>0</v>
      </c>
      <c r="Q448" s="34">
        <f t="shared" si="140"/>
        <v>7800</v>
      </c>
      <c r="R448" s="34">
        <f t="shared" si="140"/>
        <v>6400</v>
      </c>
      <c r="S448" s="34">
        <f t="shared" si="140"/>
        <v>2500</v>
      </c>
      <c r="T448" s="34">
        <f t="shared" si="140"/>
        <v>0</v>
      </c>
      <c r="U448" s="34">
        <f t="shared" si="140"/>
        <v>17500</v>
      </c>
      <c r="V448" s="34">
        <f t="shared" si="140"/>
        <v>0</v>
      </c>
      <c r="W448" s="34">
        <f t="shared" si="140"/>
        <v>4400</v>
      </c>
      <c r="X448" s="34">
        <f t="shared" si="140"/>
        <v>22900</v>
      </c>
      <c r="Y448" s="34">
        <f t="shared" si="140"/>
        <v>5000</v>
      </c>
      <c r="Z448" s="34">
        <f t="shared" si="140"/>
        <v>0</v>
      </c>
      <c r="AA448" s="34">
        <f t="shared" si="140"/>
        <v>0</v>
      </c>
      <c r="AB448" s="376"/>
      <c r="AC448" s="289"/>
      <c r="AD448" s="289"/>
      <c r="AE448" s="289"/>
      <c r="AF448" s="289"/>
      <c r="AG448" s="321"/>
      <c r="AH448" s="273"/>
    </row>
    <row r="449" spans="1:34" s="109" customFormat="1" ht="30" customHeight="1">
      <c r="A449" s="275">
        <v>46</v>
      </c>
      <c r="B449" s="275" t="s">
        <v>1161</v>
      </c>
      <c r="C449" s="294" t="s">
        <v>853</v>
      </c>
      <c r="D449" s="275">
        <v>1</v>
      </c>
      <c r="E449" s="275" t="s">
        <v>385</v>
      </c>
      <c r="F449" s="403" t="s">
        <v>1064</v>
      </c>
      <c r="G449" s="314">
        <v>1</v>
      </c>
      <c r="H449" s="295" t="s">
        <v>796</v>
      </c>
      <c r="I449" s="275" t="s">
        <v>219</v>
      </c>
      <c r="J449" s="275" t="s">
        <v>835</v>
      </c>
      <c r="K449" s="314" t="s">
        <v>221</v>
      </c>
      <c r="L449" s="409"/>
      <c r="M449" s="409"/>
      <c r="N449" s="275" t="s">
        <v>388</v>
      </c>
      <c r="O449" s="99" t="s">
        <v>321</v>
      </c>
      <c r="P449" s="108"/>
      <c r="Q449" s="108"/>
      <c r="R449" s="108"/>
      <c r="S449" s="108"/>
      <c r="T449" s="108"/>
      <c r="U449" s="108"/>
      <c r="V449" s="108"/>
      <c r="W449" s="108"/>
      <c r="X449" s="108">
        <v>4</v>
      </c>
      <c r="Y449" s="108"/>
      <c r="Z449" s="108"/>
      <c r="AA449" s="108"/>
      <c r="AB449" s="261">
        <f>SUM(P450:AA450)</f>
        <v>35000</v>
      </c>
      <c r="AC449" s="262" t="s">
        <v>998</v>
      </c>
      <c r="AD449" s="262" t="s">
        <v>979</v>
      </c>
      <c r="AE449" s="262"/>
      <c r="AF449" s="262"/>
      <c r="AG449" s="326">
        <f>SUM(AG451:AG456)</f>
        <v>100</v>
      </c>
      <c r="AH449" s="261">
        <f>SUM(AH451:AH456)</f>
        <v>17500</v>
      </c>
    </row>
    <row r="450" spans="1:34" s="109" customFormat="1" ht="29.45" customHeight="1">
      <c r="A450" s="275"/>
      <c r="B450" s="275"/>
      <c r="C450" s="294"/>
      <c r="D450" s="275"/>
      <c r="E450" s="275"/>
      <c r="F450" s="403"/>
      <c r="G450" s="315"/>
      <c r="H450" s="295"/>
      <c r="I450" s="275"/>
      <c r="J450" s="275"/>
      <c r="K450" s="315"/>
      <c r="L450" s="409"/>
      <c r="M450" s="409"/>
      <c r="N450" s="275"/>
      <c r="O450" s="99" t="s">
        <v>19</v>
      </c>
      <c r="P450" s="112">
        <f>SUM(P452,P454,P456)</f>
        <v>0</v>
      </c>
      <c r="Q450" s="112">
        <f t="shared" ref="Q450:AA450" si="141">SUM(Q452,Q454,Q456)</f>
        <v>0</v>
      </c>
      <c r="R450" s="112">
        <f t="shared" si="141"/>
        <v>0</v>
      </c>
      <c r="S450" s="112">
        <f t="shared" si="141"/>
        <v>0</v>
      </c>
      <c r="T450" s="112">
        <f t="shared" si="141"/>
        <v>0</v>
      </c>
      <c r="U450" s="112">
        <f t="shared" si="141"/>
        <v>17500</v>
      </c>
      <c r="V450" s="112">
        <f t="shared" si="141"/>
        <v>0</v>
      </c>
      <c r="W450" s="112">
        <f t="shared" si="141"/>
        <v>0</v>
      </c>
      <c r="X450" s="112">
        <f t="shared" si="141"/>
        <v>17500</v>
      </c>
      <c r="Y450" s="112">
        <f t="shared" si="141"/>
        <v>0</v>
      </c>
      <c r="Z450" s="112">
        <f t="shared" si="141"/>
        <v>0</v>
      </c>
      <c r="AA450" s="112">
        <f t="shared" si="141"/>
        <v>0</v>
      </c>
      <c r="AB450" s="262"/>
      <c r="AC450" s="262"/>
      <c r="AD450" s="262"/>
      <c r="AE450" s="262"/>
      <c r="AF450" s="262"/>
      <c r="AG450" s="327"/>
      <c r="AH450" s="262"/>
    </row>
    <row r="451" spans="1:34" s="45" customFormat="1" ht="37.5">
      <c r="A451" s="296"/>
      <c r="B451" s="296"/>
      <c r="C451" s="304" t="s">
        <v>389</v>
      </c>
      <c r="D451" s="303">
        <v>3</v>
      </c>
      <c r="E451" s="303" t="s">
        <v>332</v>
      </c>
      <c r="F451" s="530" t="s">
        <v>1065</v>
      </c>
      <c r="G451" s="284"/>
      <c r="H451" s="302"/>
      <c r="I451" s="303" t="s">
        <v>219</v>
      </c>
      <c r="J451" s="303" t="s">
        <v>220</v>
      </c>
      <c r="K451" s="284"/>
      <c r="L451" s="304" t="s">
        <v>390</v>
      </c>
      <c r="M451" s="304" t="s">
        <v>391</v>
      </c>
      <c r="N451" s="296" t="s">
        <v>392</v>
      </c>
      <c r="O451" s="75" t="s">
        <v>41</v>
      </c>
      <c r="P451" s="79"/>
      <c r="Q451" s="88"/>
      <c r="R451" s="88"/>
      <c r="S451" s="88"/>
      <c r="T451" s="88"/>
      <c r="U451" s="79"/>
      <c r="V451" s="79"/>
      <c r="W451" s="79"/>
      <c r="X451" s="79"/>
      <c r="Y451" s="79"/>
      <c r="Z451" s="75">
        <v>5</v>
      </c>
      <c r="AA451" s="75"/>
      <c r="AB451" s="376">
        <f t="shared" ref="AB451" si="142">SUM(P452:AA452)</f>
        <v>0</v>
      </c>
      <c r="AC451" s="273"/>
      <c r="AD451" s="273"/>
      <c r="AE451" s="273"/>
      <c r="AF451" s="273"/>
      <c r="AG451" s="328">
        <v>30</v>
      </c>
      <c r="AH451" s="260">
        <f>SUM(P452:U452)</f>
        <v>0</v>
      </c>
    </row>
    <row r="452" spans="1:34" s="45" customFormat="1" ht="27" customHeight="1">
      <c r="A452" s="296"/>
      <c r="B452" s="296"/>
      <c r="C452" s="304"/>
      <c r="D452" s="303"/>
      <c r="E452" s="303"/>
      <c r="F452" s="530"/>
      <c r="G452" s="285"/>
      <c r="H452" s="302"/>
      <c r="I452" s="303"/>
      <c r="J452" s="303"/>
      <c r="K452" s="285"/>
      <c r="L452" s="304"/>
      <c r="M452" s="304"/>
      <c r="N452" s="296"/>
      <c r="O452" s="75" t="s">
        <v>19</v>
      </c>
      <c r="P452" s="79"/>
      <c r="Q452" s="88"/>
      <c r="R452" s="88"/>
      <c r="S452" s="88"/>
      <c r="T452" s="88"/>
      <c r="U452" s="79"/>
      <c r="V452" s="79"/>
      <c r="W452" s="79"/>
      <c r="X452" s="79"/>
      <c r="Y452" s="79"/>
      <c r="Z452" s="79"/>
      <c r="AA452" s="160">
        <v>0</v>
      </c>
      <c r="AB452" s="376"/>
      <c r="AC452" s="273"/>
      <c r="AD452" s="273"/>
      <c r="AE452" s="273"/>
      <c r="AF452" s="273"/>
      <c r="AG452" s="329"/>
      <c r="AH452" s="273"/>
    </row>
    <row r="453" spans="1:34" s="45" customFormat="1">
      <c r="A453" s="296"/>
      <c r="B453" s="296"/>
      <c r="C453" s="304" t="s">
        <v>393</v>
      </c>
      <c r="D453" s="303">
        <v>1</v>
      </c>
      <c r="E453" s="303" t="s">
        <v>224</v>
      </c>
      <c r="F453" s="530" t="s">
        <v>1066</v>
      </c>
      <c r="G453" s="284"/>
      <c r="H453" s="302"/>
      <c r="I453" s="303" t="s">
        <v>219</v>
      </c>
      <c r="J453" s="303" t="s">
        <v>225</v>
      </c>
      <c r="K453" s="284"/>
      <c r="L453" s="304" t="s">
        <v>386</v>
      </c>
      <c r="M453" s="304" t="s">
        <v>387</v>
      </c>
      <c r="N453" s="296" t="s">
        <v>388</v>
      </c>
      <c r="O453" s="75" t="s">
        <v>321</v>
      </c>
      <c r="P453" s="79"/>
      <c r="Q453" s="88"/>
      <c r="R453" s="88"/>
      <c r="S453" s="88"/>
      <c r="T453" s="88"/>
      <c r="U453" s="79"/>
      <c r="V453" s="79"/>
      <c r="W453" s="79"/>
      <c r="X453" s="75">
        <v>4</v>
      </c>
      <c r="Y453" s="79"/>
      <c r="Z453" s="79"/>
      <c r="AA453" s="79"/>
      <c r="AB453" s="260">
        <f>SUM(P454:AA454)</f>
        <v>17500</v>
      </c>
      <c r="AC453" s="273"/>
      <c r="AD453" s="273"/>
      <c r="AE453" s="273"/>
      <c r="AF453" s="273"/>
      <c r="AG453" s="328">
        <v>40</v>
      </c>
      <c r="AH453" s="260">
        <f>SUM(P454:U454)</f>
        <v>0</v>
      </c>
    </row>
    <row r="454" spans="1:34" s="45" customFormat="1" ht="28.15" customHeight="1">
      <c r="A454" s="296"/>
      <c r="B454" s="296"/>
      <c r="C454" s="304"/>
      <c r="D454" s="303"/>
      <c r="E454" s="303"/>
      <c r="F454" s="530"/>
      <c r="G454" s="285"/>
      <c r="H454" s="302"/>
      <c r="I454" s="303"/>
      <c r="J454" s="303"/>
      <c r="K454" s="285"/>
      <c r="L454" s="304"/>
      <c r="M454" s="304"/>
      <c r="N454" s="296"/>
      <c r="O454" s="75" t="s">
        <v>19</v>
      </c>
      <c r="P454" s="79"/>
      <c r="Q454" s="88"/>
      <c r="R454" s="88"/>
      <c r="S454" s="88"/>
      <c r="T454" s="88"/>
      <c r="U454" s="79"/>
      <c r="V454" s="79"/>
      <c r="W454" s="79"/>
      <c r="X454" s="78">
        <v>17500</v>
      </c>
      <c r="Y454" s="79"/>
      <c r="Z454" s="79"/>
      <c r="AA454" s="79"/>
      <c r="AB454" s="273"/>
      <c r="AC454" s="273"/>
      <c r="AD454" s="273"/>
      <c r="AE454" s="273"/>
      <c r="AF454" s="273"/>
      <c r="AG454" s="329"/>
      <c r="AH454" s="273"/>
    </row>
    <row r="455" spans="1:34" s="45" customFormat="1">
      <c r="A455" s="316"/>
      <c r="B455" s="316"/>
      <c r="C455" s="304" t="s">
        <v>394</v>
      </c>
      <c r="D455" s="303">
        <v>2</v>
      </c>
      <c r="E455" s="303" t="s">
        <v>332</v>
      </c>
      <c r="F455" s="530" t="s">
        <v>1065</v>
      </c>
      <c r="G455" s="284"/>
      <c r="H455" s="302"/>
      <c r="I455" s="303" t="s">
        <v>219</v>
      </c>
      <c r="J455" s="303" t="s">
        <v>228</v>
      </c>
      <c r="K455" s="284"/>
      <c r="L455" s="304" t="s">
        <v>395</v>
      </c>
      <c r="M455" s="304" t="s">
        <v>396</v>
      </c>
      <c r="N455" s="296" t="s">
        <v>684</v>
      </c>
      <c r="O455" s="75" t="s">
        <v>136</v>
      </c>
      <c r="P455" s="79"/>
      <c r="Q455" s="88"/>
      <c r="R455" s="88"/>
      <c r="S455" s="88"/>
      <c r="T455" s="88"/>
      <c r="U455" s="75">
        <v>1</v>
      </c>
      <c r="V455" s="79"/>
      <c r="W455" s="79"/>
      <c r="X455" s="79"/>
      <c r="Y455" s="79"/>
      <c r="Z455" s="79"/>
      <c r="AA455" s="79"/>
      <c r="AB455" s="266">
        <f t="shared" ref="AB455" si="143">SUM(P456:AA456)</f>
        <v>17500</v>
      </c>
      <c r="AC455" s="282"/>
      <c r="AD455" s="282"/>
      <c r="AE455" s="282"/>
      <c r="AF455" s="282"/>
      <c r="AG455" s="328">
        <v>30</v>
      </c>
      <c r="AH455" s="260">
        <f>SUM(P456:U456)</f>
        <v>17500</v>
      </c>
    </row>
    <row r="456" spans="1:34" s="45" customFormat="1" ht="27" customHeight="1">
      <c r="A456" s="317"/>
      <c r="B456" s="317"/>
      <c r="C456" s="304"/>
      <c r="D456" s="303"/>
      <c r="E456" s="303"/>
      <c r="F456" s="530"/>
      <c r="G456" s="285"/>
      <c r="H456" s="302"/>
      <c r="I456" s="303"/>
      <c r="J456" s="303"/>
      <c r="K456" s="285"/>
      <c r="L456" s="304"/>
      <c r="M456" s="304"/>
      <c r="N456" s="296"/>
      <c r="O456" s="75" t="s">
        <v>19</v>
      </c>
      <c r="P456" s="79"/>
      <c r="Q456" s="88"/>
      <c r="R456" s="88"/>
      <c r="S456" s="88"/>
      <c r="T456" s="88"/>
      <c r="U456" s="78">
        <v>17500</v>
      </c>
      <c r="V456" s="79"/>
      <c r="W456" s="79"/>
      <c r="X456" s="79"/>
      <c r="Y456" s="79"/>
      <c r="Z456" s="79"/>
      <c r="AA456" s="79"/>
      <c r="AB456" s="267"/>
      <c r="AC456" s="283"/>
      <c r="AD456" s="283"/>
      <c r="AE456" s="283"/>
      <c r="AF456" s="283"/>
      <c r="AG456" s="329"/>
      <c r="AH456" s="273"/>
    </row>
    <row r="457" spans="1:34" s="109" customFormat="1">
      <c r="A457" s="275">
        <v>47</v>
      </c>
      <c r="B457" s="275" t="s">
        <v>1162</v>
      </c>
      <c r="C457" s="294" t="s">
        <v>854</v>
      </c>
      <c r="D457" s="275">
        <v>2</v>
      </c>
      <c r="E457" s="275" t="s">
        <v>332</v>
      </c>
      <c r="F457" s="436" t="s">
        <v>1067</v>
      </c>
      <c r="G457" s="314">
        <v>1</v>
      </c>
      <c r="H457" s="295" t="s">
        <v>796</v>
      </c>
      <c r="I457" s="275" t="s">
        <v>219</v>
      </c>
      <c r="J457" s="275" t="s">
        <v>835</v>
      </c>
      <c r="K457" s="314" t="s">
        <v>221</v>
      </c>
      <c r="L457" s="275"/>
      <c r="M457" s="275"/>
      <c r="N457" s="294" t="s">
        <v>330</v>
      </c>
      <c r="O457" s="99" t="s">
        <v>321</v>
      </c>
      <c r="P457" s="108"/>
      <c r="Q457" s="108"/>
      <c r="R457" s="108"/>
      <c r="S457" s="108">
        <v>3</v>
      </c>
      <c r="T457" s="108"/>
      <c r="U457" s="108"/>
      <c r="V457" s="108"/>
      <c r="W457" s="108"/>
      <c r="X457" s="108"/>
      <c r="Y457" s="108"/>
      <c r="Z457" s="108"/>
      <c r="AA457" s="108"/>
      <c r="AB457" s="261">
        <f>SUM(P458:AA458)</f>
        <v>12900</v>
      </c>
      <c r="AC457" s="262" t="s">
        <v>998</v>
      </c>
      <c r="AD457" s="262" t="s">
        <v>980</v>
      </c>
      <c r="AE457" s="262"/>
      <c r="AF457" s="262"/>
      <c r="AG457" s="326">
        <f>SUM(AG459:AG466)</f>
        <v>100</v>
      </c>
      <c r="AH457" s="261">
        <f>SUM(AH459:AH466)</f>
        <v>2500</v>
      </c>
    </row>
    <row r="458" spans="1:34" s="109" customFormat="1" ht="59.45" customHeight="1">
      <c r="A458" s="275"/>
      <c r="B458" s="275"/>
      <c r="C458" s="294"/>
      <c r="D458" s="275"/>
      <c r="E458" s="275"/>
      <c r="F458" s="436"/>
      <c r="G458" s="315"/>
      <c r="H458" s="295"/>
      <c r="I458" s="275"/>
      <c r="J458" s="275"/>
      <c r="K458" s="315"/>
      <c r="L458" s="275"/>
      <c r="M458" s="275"/>
      <c r="N458" s="294"/>
      <c r="O458" s="99" t="s">
        <v>19</v>
      </c>
      <c r="P458" s="68">
        <f>SUM(P460,P462,P464,P466)</f>
        <v>0</v>
      </c>
      <c r="Q458" s="68">
        <f t="shared" ref="Q458:AA458" si="144">SUM(Q460,Q462,Q464,Q466)</f>
        <v>0</v>
      </c>
      <c r="R458" s="68">
        <f t="shared" si="144"/>
        <v>0</v>
      </c>
      <c r="S458" s="68">
        <f t="shared" si="144"/>
        <v>2500</v>
      </c>
      <c r="T458" s="68">
        <f t="shared" si="144"/>
        <v>0</v>
      </c>
      <c r="U458" s="68">
        <f t="shared" si="144"/>
        <v>0</v>
      </c>
      <c r="V458" s="68">
        <f t="shared" si="144"/>
        <v>0</v>
      </c>
      <c r="W458" s="68">
        <f t="shared" si="144"/>
        <v>0</v>
      </c>
      <c r="X458" s="68">
        <f t="shared" si="144"/>
        <v>5400</v>
      </c>
      <c r="Y458" s="68">
        <f t="shared" si="144"/>
        <v>5000</v>
      </c>
      <c r="Z458" s="68">
        <f t="shared" si="144"/>
        <v>0</v>
      </c>
      <c r="AA458" s="68">
        <f t="shared" si="144"/>
        <v>0</v>
      </c>
      <c r="AB458" s="262"/>
      <c r="AC458" s="262"/>
      <c r="AD458" s="262"/>
      <c r="AE458" s="262"/>
      <c r="AF458" s="262"/>
      <c r="AG458" s="327"/>
      <c r="AH458" s="262"/>
    </row>
    <row r="459" spans="1:34" ht="18" customHeight="1">
      <c r="A459" s="375"/>
      <c r="B459" s="375"/>
      <c r="C459" s="293" t="s">
        <v>331</v>
      </c>
      <c r="D459" s="375">
        <v>1</v>
      </c>
      <c r="E459" s="375" t="s">
        <v>332</v>
      </c>
      <c r="F459" s="473" t="s">
        <v>1065</v>
      </c>
      <c r="G459" s="316"/>
      <c r="H459" s="302"/>
      <c r="I459" s="296" t="s">
        <v>219</v>
      </c>
      <c r="J459" s="296" t="s">
        <v>220</v>
      </c>
      <c r="K459" s="316"/>
      <c r="L459" s="293"/>
      <c r="M459" s="375" t="s">
        <v>333</v>
      </c>
      <c r="N459" s="375" t="s">
        <v>334</v>
      </c>
      <c r="O459" s="85" t="s">
        <v>335</v>
      </c>
      <c r="P459" s="86"/>
      <c r="Q459" s="77"/>
      <c r="R459" s="77"/>
      <c r="S459" s="77"/>
      <c r="T459" s="77"/>
      <c r="U459" s="86"/>
      <c r="V459" s="86"/>
      <c r="W459" s="86"/>
      <c r="X459" s="86"/>
      <c r="Y459" s="85"/>
      <c r="Z459" s="85">
        <v>1</v>
      </c>
      <c r="AA459" s="85"/>
      <c r="AB459" s="415">
        <f t="shared" ref="AB459" si="145">SUM(P460:AA460)</f>
        <v>0</v>
      </c>
      <c r="AC459" s="290"/>
      <c r="AD459" s="290"/>
      <c r="AE459" s="290"/>
      <c r="AF459" s="290"/>
      <c r="AG459" s="336">
        <v>30</v>
      </c>
      <c r="AH459" s="260">
        <f>SUM(P460:U460)</f>
        <v>0</v>
      </c>
    </row>
    <row r="460" spans="1:34" ht="22.15" customHeight="1">
      <c r="A460" s="375"/>
      <c r="B460" s="375"/>
      <c r="C460" s="293"/>
      <c r="D460" s="375"/>
      <c r="E460" s="375"/>
      <c r="F460" s="473"/>
      <c r="G460" s="317"/>
      <c r="H460" s="302"/>
      <c r="I460" s="296"/>
      <c r="J460" s="296"/>
      <c r="K460" s="317"/>
      <c r="L460" s="293"/>
      <c r="M460" s="375"/>
      <c r="N460" s="375"/>
      <c r="O460" s="85" t="s">
        <v>19</v>
      </c>
      <c r="P460" s="86"/>
      <c r="Q460" s="77"/>
      <c r="R460" s="77"/>
      <c r="S460" s="77"/>
      <c r="T460" s="77"/>
      <c r="U460" s="86"/>
      <c r="V460" s="86"/>
      <c r="W460" s="86"/>
      <c r="X460" s="86"/>
      <c r="Y460" s="77"/>
      <c r="Z460" s="49" t="s">
        <v>237</v>
      </c>
      <c r="AA460" s="161"/>
      <c r="AB460" s="290"/>
      <c r="AC460" s="290"/>
      <c r="AD460" s="290"/>
      <c r="AE460" s="290"/>
      <c r="AF460" s="290"/>
      <c r="AG460" s="337"/>
      <c r="AH460" s="273"/>
    </row>
    <row r="461" spans="1:34" ht="22.15" customHeight="1">
      <c r="A461" s="375"/>
      <c r="B461" s="375"/>
      <c r="C461" s="293" t="s">
        <v>336</v>
      </c>
      <c r="D461" s="375">
        <v>2</v>
      </c>
      <c r="E461" s="375" t="s">
        <v>224</v>
      </c>
      <c r="F461" s="473" t="s">
        <v>1066</v>
      </c>
      <c r="G461" s="316"/>
      <c r="H461" s="302"/>
      <c r="I461" s="296" t="s">
        <v>219</v>
      </c>
      <c r="J461" s="296" t="s">
        <v>225</v>
      </c>
      <c r="K461" s="316"/>
      <c r="L461" s="293"/>
      <c r="M461" s="293" t="s">
        <v>329</v>
      </c>
      <c r="N461" s="375" t="s">
        <v>43</v>
      </c>
      <c r="O461" s="85" t="s">
        <v>42</v>
      </c>
      <c r="P461" s="86"/>
      <c r="Q461" s="77"/>
      <c r="R461" s="77"/>
      <c r="S461" s="77"/>
      <c r="T461" s="77"/>
      <c r="U461" s="86"/>
      <c r="V461" s="86"/>
      <c r="W461" s="86"/>
      <c r="X461" s="85"/>
      <c r="Y461" s="85">
        <v>1</v>
      </c>
      <c r="Z461" s="85"/>
      <c r="AA461" s="86"/>
      <c r="AB461" s="376">
        <f t="shared" ref="AB461" si="146">SUM(P462:AA462)</f>
        <v>0</v>
      </c>
      <c r="AC461" s="290"/>
      <c r="AD461" s="290"/>
      <c r="AE461" s="290"/>
      <c r="AF461" s="290"/>
      <c r="AG461" s="336">
        <v>30</v>
      </c>
      <c r="AH461" s="260">
        <f>SUM(P462:U462)</f>
        <v>0</v>
      </c>
    </row>
    <row r="462" spans="1:34" ht="34.9" customHeight="1">
      <c r="A462" s="375"/>
      <c r="B462" s="375"/>
      <c r="C462" s="293"/>
      <c r="D462" s="375"/>
      <c r="E462" s="375"/>
      <c r="F462" s="473"/>
      <c r="G462" s="317"/>
      <c r="H462" s="302"/>
      <c r="I462" s="296"/>
      <c r="J462" s="296"/>
      <c r="K462" s="317"/>
      <c r="L462" s="293"/>
      <c r="M462" s="293"/>
      <c r="N462" s="375"/>
      <c r="O462" s="85" t="s">
        <v>19</v>
      </c>
      <c r="P462" s="86"/>
      <c r="Q462" s="77"/>
      <c r="R462" s="77"/>
      <c r="S462" s="77"/>
      <c r="T462" s="77"/>
      <c r="U462" s="86"/>
      <c r="V462" s="86"/>
      <c r="W462" s="86"/>
      <c r="X462" s="161"/>
      <c r="Y462" s="49" t="s">
        <v>237</v>
      </c>
      <c r="Z462" s="77"/>
      <c r="AA462" s="86"/>
      <c r="AB462" s="376"/>
      <c r="AC462" s="290"/>
      <c r="AD462" s="290"/>
      <c r="AE462" s="290"/>
      <c r="AF462" s="290"/>
      <c r="AG462" s="337"/>
      <c r="AH462" s="273"/>
    </row>
    <row r="463" spans="1:34" ht="22.15" customHeight="1">
      <c r="A463" s="375"/>
      <c r="B463" s="375"/>
      <c r="C463" s="293" t="s">
        <v>337</v>
      </c>
      <c r="D463" s="375">
        <v>3</v>
      </c>
      <c r="E463" s="375" t="s">
        <v>332</v>
      </c>
      <c r="F463" s="473" t="s">
        <v>1065</v>
      </c>
      <c r="G463" s="316"/>
      <c r="H463" s="302"/>
      <c r="I463" s="296" t="s">
        <v>219</v>
      </c>
      <c r="J463" s="296" t="s">
        <v>228</v>
      </c>
      <c r="K463" s="316"/>
      <c r="L463" s="293"/>
      <c r="M463" s="293" t="s">
        <v>329</v>
      </c>
      <c r="N463" s="375" t="s">
        <v>717</v>
      </c>
      <c r="O463" s="85" t="s">
        <v>136</v>
      </c>
      <c r="P463" s="86"/>
      <c r="Q463" s="77"/>
      <c r="R463" s="77"/>
      <c r="S463" s="85">
        <v>1</v>
      </c>
      <c r="T463" s="77"/>
      <c r="U463" s="85"/>
      <c r="V463" s="86"/>
      <c r="W463" s="86"/>
      <c r="X463" s="85">
        <v>1</v>
      </c>
      <c r="Y463" s="86"/>
      <c r="Z463" s="86"/>
      <c r="AA463" s="86"/>
      <c r="AB463" s="415">
        <f t="shared" ref="AB463" si="147">SUM(P464:AA464)</f>
        <v>7900</v>
      </c>
      <c r="AC463" s="290"/>
      <c r="AD463" s="290"/>
      <c r="AE463" s="290"/>
      <c r="AF463" s="290"/>
      <c r="AG463" s="336">
        <v>20</v>
      </c>
      <c r="AH463" s="260">
        <f>SUM(P464:U464)</f>
        <v>2500</v>
      </c>
    </row>
    <row r="464" spans="1:34" ht="22.15" customHeight="1">
      <c r="A464" s="375"/>
      <c r="B464" s="375"/>
      <c r="C464" s="293"/>
      <c r="D464" s="375"/>
      <c r="E464" s="375"/>
      <c r="F464" s="473"/>
      <c r="G464" s="317"/>
      <c r="H464" s="302"/>
      <c r="I464" s="296"/>
      <c r="J464" s="296"/>
      <c r="K464" s="317"/>
      <c r="L464" s="293"/>
      <c r="M464" s="293"/>
      <c r="N464" s="375"/>
      <c r="O464" s="85" t="s">
        <v>19</v>
      </c>
      <c r="P464" s="86"/>
      <c r="Q464" s="77"/>
      <c r="R464" s="77"/>
      <c r="S464" s="134">
        <v>2500</v>
      </c>
      <c r="T464" s="77"/>
      <c r="U464" s="161"/>
      <c r="V464" s="86"/>
      <c r="W464" s="86"/>
      <c r="X464" s="134">
        <v>5400</v>
      </c>
      <c r="Y464" s="86"/>
      <c r="Z464" s="86"/>
      <c r="AA464" s="86"/>
      <c r="AB464" s="290"/>
      <c r="AC464" s="290"/>
      <c r="AD464" s="290"/>
      <c r="AE464" s="290"/>
      <c r="AF464" s="290"/>
      <c r="AG464" s="337"/>
      <c r="AH464" s="273"/>
    </row>
    <row r="465" spans="1:34" ht="21.75" customHeight="1">
      <c r="A465" s="375"/>
      <c r="B465" s="375"/>
      <c r="C465" s="293" t="s">
        <v>338</v>
      </c>
      <c r="D465" s="375">
        <v>4</v>
      </c>
      <c r="E465" s="375" t="s">
        <v>332</v>
      </c>
      <c r="F465" s="473" t="s">
        <v>1065</v>
      </c>
      <c r="G465" s="316"/>
      <c r="H465" s="302"/>
      <c r="I465" s="296" t="s">
        <v>219</v>
      </c>
      <c r="J465" s="296" t="s">
        <v>228</v>
      </c>
      <c r="K465" s="316"/>
      <c r="L465" s="293"/>
      <c r="M465" s="293" t="s">
        <v>339</v>
      </c>
      <c r="N465" s="375" t="s">
        <v>684</v>
      </c>
      <c r="O465" s="85" t="s">
        <v>136</v>
      </c>
      <c r="P465" s="86"/>
      <c r="Q465" s="77"/>
      <c r="R465" s="77"/>
      <c r="S465" s="77"/>
      <c r="T465" s="77"/>
      <c r="U465" s="85"/>
      <c r="V465" s="86"/>
      <c r="W465" s="86"/>
      <c r="X465" s="86"/>
      <c r="Y465" s="85">
        <v>1</v>
      </c>
      <c r="Z465" s="86"/>
      <c r="AA465" s="86"/>
      <c r="AB465" s="415">
        <f t="shared" ref="AB465" si="148">SUM(P466:AA466)</f>
        <v>5000</v>
      </c>
      <c r="AC465" s="290"/>
      <c r="AD465" s="290"/>
      <c r="AE465" s="290"/>
      <c r="AF465" s="290"/>
      <c r="AG465" s="336">
        <v>20</v>
      </c>
      <c r="AH465" s="260">
        <f>SUM(P466:U466)</f>
        <v>0</v>
      </c>
    </row>
    <row r="466" spans="1:34" ht="24" customHeight="1">
      <c r="A466" s="375"/>
      <c r="B466" s="375"/>
      <c r="C466" s="293"/>
      <c r="D466" s="375"/>
      <c r="E466" s="375"/>
      <c r="F466" s="473"/>
      <c r="G466" s="317"/>
      <c r="H466" s="302"/>
      <c r="I466" s="296"/>
      <c r="J466" s="296"/>
      <c r="K466" s="317"/>
      <c r="L466" s="293"/>
      <c r="M466" s="293"/>
      <c r="N466" s="375"/>
      <c r="O466" s="85" t="s">
        <v>19</v>
      </c>
      <c r="P466" s="86"/>
      <c r="Q466" s="77"/>
      <c r="R466" s="77"/>
      <c r="S466" s="77"/>
      <c r="T466" s="77"/>
      <c r="U466" s="161"/>
      <c r="V466" s="86"/>
      <c r="W466" s="86"/>
      <c r="X466" s="86"/>
      <c r="Y466" s="134">
        <v>5000</v>
      </c>
      <c r="Z466" s="86"/>
      <c r="AA466" s="86"/>
      <c r="AB466" s="290"/>
      <c r="AC466" s="290"/>
      <c r="AD466" s="290"/>
      <c r="AE466" s="290"/>
      <c r="AF466" s="290"/>
      <c r="AG466" s="337"/>
      <c r="AH466" s="273"/>
    </row>
    <row r="467" spans="1:34" s="66" customFormat="1">
      <c r="A467" s="347">
        <v>48</v>
      </c>
      <c r="B467" s="347" t="s">
        <v>1163</v>
      </c>
      <c r="C467" s="374" t="s">
        <v>855</v>
      </c>
      <c r="D467" s="347">
        <v>3</v>
      </c>
      <c r="E467" s="347" t="s">
        <v>385</v>
      </c>
      <c r="F467" s="526" t="s">
        <v>1068</v>
      </c>
      <c r="G467" s="314">
        <v>1</v>
      </c>
      <c r="H467" s="295" t="s">
        <v>796</v>
      </c>
      <c r="I467" s="275" t="s">
        <v>219</v>
      </c>
      <c r="J467" s="275" t="s">
        <v>835</v>
      </c>
      <c r="K467" s="314" t="s">
        <v>221</v>
      </c>
      <c r="L467" s="374"/>
      <c r="M467" s="374"/>
      <c r="N467" s="347" t="s">
        <v>739</v>
      </c>
      <c r="O467" s="89" t="s">
        <v>321</v>
      </c>
      <c r="P467" s="87"/>
      <c r="Q467" s="89">
        <v>9</v>
      </c>
      <c r="R467" s="87"/>
      <c r="S467" s="87"/>
      <c r="T467" s="87"/>
      <c r="U467" s="87"/>
      <c r="V467" s="87"/>
      <c r="W467" s="87"/>
      <c r="X467" s="87"/>
      <c r="Y467" s="87"/>
      <c r="Z467" s="87"/>
      <c r="AA467" s="87"/>
      <c r="AB467" s="263">
        <f>SUM(P468:AA468)</f>
        <v>12200</v>
      </c>
      <c r="AC467" s="262" t="s">
        <v>998</v>
      </c>
      <c r="AD467" s="264" t="s">
        <v>981</v>
      </c>
      <c r="AE467" s="264"/>
      <c r="AF467" s="264"/>
      <c r="AG467" s="322">
        <f>SUM(AG469:AG474)</f>
        <v>100</v>
      </c>
      <c r="AH467" s="263">
        <f>SUM(AH469:AH474)</f>
        <v>7800</v>
      </c>
    </row>
    <row r="468" spans="1:34" s="66" customFormat="1" ht="33" customHeight="1">
      <c r="A468" s="347"/>
      <c r="B468" s="347"/>
      <c r="C468" s="374"/>
      <c r="D468" s="347"/>
      <c r="E468" s="347"/>
      <c r="F468" s="526"/>
      <c r="G468" s="315"/>
      <c r="H468" s="295"/>
      <c r="I468" s="275"/>
      <c r="J468" s="275"/>
      <c r="K468" s="315"/>
      <c r="L468" s="428"/>
      <c r="M468" s="374"/>
      <c r="N468" s="347"/>
      <c r="O468" s="89" t="s">
        <v>19</v>
      </c>
      <c r="P468" s="65">
        <f>SUM(P470,P472,P474)</f>
        <v>0</v>
      </c>
      <c r="Q468" s="65">
        <f t="shared" ref="Q468:AA468" si="149">SUM(Q470,Q472,Q474)</f>
        <v>7800</v>
      </c>
      <c r="R468" s="65">
        <f t="shared" si="149"/>
        <v>0</v>
      </c>
      <c r="S468" s="65">
        <f t="shared" si="149"/>
        <v>0</v>
      </c>
      <c r="T468" s="65">
        <f t="shared" si="149"/>
        <v>0</v>
      </c>
      <c r="U468" s="65">
        <f t="shared" si="149"/>
        <v>0</v>
      </c>
      <c r="V468" s="65">
        <f t="shared" si="149"/>
        <v>0</v>
      </c>
      <c r="W468" s="65">
        <f t="shared" si="149"/>
        <v>4400</v>
      </c>
      <c r="X468" s="65">
        <f t="shared" si="149"/>
        <v>0</v>
      </c>
      <c r="Y468" s="65">
        <f t="shared" si="149"/>
        <v>0</v>
      </c>
      <c r="Z468" s="65">
        <f t="shared" si="149"/>
        <v>0</v>
      </c>
      <c r="AA468" s="65">
        <f t="shared" si="149"/>
        <v>0</v>
      </c>
      <c r="AB468" s="264"/>
      <c r="AC468" s="262"/>
      <c r="AD468" s="264"/>
      <c r="AE468" s="264"/>
      <c r="AF468" s="264"/>
      <c r="AG468" s="323"/>
      <c r="AH468" s="264"/>
    </row>
    <row r="469" spans="1:34">
      <c r="A469" s="375"/>
      <c r="B469" s="375"/>
      <c r="C469" s="293" t="s">
        <v>217</v>
      </c>
      <c r="D469" s="375">
        <v>1</v>
      </c>
      <c r="E469" s="312" t="s">
        <v>218</v>
      </c>
      <c r="F469" s="527" t="s">
        <v>1065</v>
      </c>
      <c r="G469" s="316"/>
      <c r="H469" s="302"/>
      <c r="I469" s="296" t="s">
        <v>219</v>
      </c>
      <c r="J469" s="296" t="s">
        <v>220</v>
      </c>
      <c r="K469" s="316"/>
      <c r="L469" s="293"/>
      <c r="M469" s="293" t="s">
        <v>222</v>
      </c>
      <c r="N469" s="312" t="s">
        <v>43</v>
      </c>
      <c r="O469" s="85" t="s">
        <v>42</v>
      </c>
      <c r="P469" s="92"/>
      <c r="Q469" s="92"/>
      <c r="R469" s="18"/>
      <c r="S469" s="18"/>
      <c r="T469" s="18"/>
      <c r="U469" s="18"/>
      <c r="V469" s="18"/>
      <c r="W469" s="18"/>
      <c r="X469" s="18"/>
      <c r="Y469" s="18">
        <v>1</v>
      </c>
      <c r="Z469" s="18"/>
      <c r="AA469" s="18"/>
      <c r="AB469" s="415">
        <f>SUM(P470:AA470)</f>
        <v>0</v>
      </c>
      <c r="AC469" s="290"/>
      <c r="AD469" s="290"/>
      <c r="AE469" s="290"/>
      <c r="AF469" s="290"/>
      <c r="AG469" s="312">
        <v>20</v>
      </c>
      <c r="AH469" s="260">
        <f>SUM(P470:U470)</f>
        <v>0</v>
      </c>
    </row>
    <row r="470" spans="1:34">
      <c r="A470" s="375"/>
      <c r="B470" s="375"/>
      <c r="C470" s="293"/>
      <c r="D470" s="375"/>
      <c r="E470" s="313"/>
      <c r="F470" s="528"/>
      <c r="G470" s="317"/>
      <c r="H470" s="302"/>
      <c r="I470" s="296"/>
      <c r="J470" s="296"/>
      <c r="K470" s="317"/>
      <c r="L470" s="293"/>
      <c r="M470" s="293"/>
      <c r="N470" s="313"/>
      <c r="O470" s="85" t="s">
        <v>19</v>
      </c>
      <c r="P470" s="18"/>
      <c r="Q470" s="19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290"/>
      <c r="AC470" s="290"/>
      <c r="AD470" s="290"/>
      <c r="AE470" s="290"/>
      <c r="AF470" s="290"/>
      <c r="AG470" s="313"/>
      <c r="AH470" s="273"/>
    </row>
    <row r="471" spans="1:34">
      <c r="A471" s="375"/>
      <c r="B471" s="375"/>
      <c r="C471" s="293" t="s">
        <v>223</v>
      </c>
      <c r="D471" s="375">
        <v>2</v>
      </c>
      <c r="E471" s="375" t="s">
        <v>224</v>
      </c>
      <c r="F471" s="491" t="s">
        <v>1066</v>
      </c>
      <c r="G471" s="316"/>
      <c r="H471" s="302"/>
      <c r="I471" s="296" t="s">
        <v>219</v>
      </c>
      <c r="J471" s="296" t="s">
        <v>225</v>
      </c>
      <c r="K471" s="316"/>
      <c r="L471" s="293"/>
      <c r="M471" s="312" t="s">
        <v>226</v>
      </c>
      <c r="N471" s="375" t="s">
        <v>718</v>
      </c>
      <c r="O471" s="85" t="s">
        <v>127</v>
      </c>
      <c r="P471" s="18"/>
      <c r="Q471" s="18"/>
      <c r="R471" s="18"/>
      <c r="S471" s="18"/>
      <c r="T471" s="18"/>
      <c r="U471" s="18"/>
      <c r="V471" s="18"/>
      <c r="W471" s="85">
        <v>2</v>
      </c>
      <c r="X471" s="18"/>
      <c r="Y471" s="18"/>
      <c r="Z471" s="18"/>
      <c r="AA471" s="18"/>
      <c r="AB471" s="415">
        <f>SUM(P472:AA472)</f>
        <v>4400</v>
      </c>
      <c r="AC471" s="290"/>
      <c r="AD471" s="290"/>
      <c r="AE471" s="290"/>
      <c r="AF471" s="290"/>
      <c r="AG471" s="312">
        <v>30</v>
      </c>
      <c r="AH471" s="260">
        <f>SUM(P472:U472)</f>
        <v>0</v>
      </c>
    </row>
    <row r="472" spans="1:34" ht="23.45" customHeight="1">
      <c r="A472" s="375"/>
      <c r="B472" s="375"/>
      <c r="C472" s="293"/>
      <c r="D472" s="375"/>
      <c r="E472" s="375"/>
      <c r="F472" s="491"/>
      <c r="G472" s="317"/>
      <c r="H472" s="302"/>
      <c r="I472" s="296"/>
      <c r="J472" s="296"/>
      <c r="K472" s="317"/>
      <c r="L472" s="293"/>
      <c r="M472" s="313"/>
      <c r="N472" s="375"/>
      <c r="O472" s="85" t="s">
        <v>19</v>
      </c>
      <c r="P472" s="19"/>
      <c r="Q472" s="19"/>
      <c r="R472" s="19"/>
      <c r="S472" s="19"/>
      <c r="T472" s="19"/>
      <c r="U472" s="19"/>
      <c r="V472" s="19"/>
      <c r="W472" s="19">
        <v>4400</v>
      </c>
      <c r="X472" s="19"/>
      <c r="Y472" s="19"/>
      <c r="Z472" s="19"/>
      <c r="AA472" s="18"/>
      <c r="AB472" s="290"/>
      <c r="AC472" s="290"/>
      <c r="AD472" s="290"/>
      <c r="AE472" s="290"/>
      <c r="AF472" s="290"/>
      <c r="AG472" s="313"/>
      <c r="AH472" s="273"/>
    </row>
    <row r="473" spans="1:34">
      <c r="A473" s="312"/>
      <c r="B473" s="312"/>
      <c r="C473" s="345" t="s">
        <v>227</v>
      </c>
      <c r="D473" s="312">
        <v>3</v>
      </c>
      <c r="E473" s="312" t="s">
        <v>218</v>
      </c>
      <c r="F473" s="527" t="s">
        <v>1065</v>
      </c>
      <c r="G473" s="316"/>
      <c r="H473" s="302"/>
      <c r="I473" s="316" t="s">
        <v>219</v>
      </c>
      <c r="J473" s="316" t="s">
        <v>228</v>
      </c>
      <c r="K473" s="316"/>
      <c r="L473" s="345"/>
      <c r="M473" s="312" t="s">
        <v>229</v>
      </c>
      <c r="N473" s="312" t="s">
        <v>739</v>
      </c>
      <c r="O473" s="85" t="s">
        <v>321</v>
      </c>
      <c r="P473" s="18"/>
      <c r="Q473" s="85">
        <v>9</v>
      </c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413">
        <f>SUM(P474:AA474)</f>
        <v>7800</v>
      </c>
      <c r="AC473" s="291"/>
      <c r="AD473" s="291"/>
      <c r="AE473" s="291"/>
      <c r="AF473" s="291"/>
      <c r="AG473" s="312">
        <v>50</v>
      </c>
      <c r="AH473" s="260">
        <f>SUM(P474:U474)</f>
        <v>7800</v>
      </c>
    </row>
    <row r="474" spans="1:34" ht="22.9" customHeight="1">
      <c r="A474" s="313"/>
      <c r="B474" s="313"/>
      <c r="C474" s="346"/>
      <c r="D474" s="313"/>
      <c r="E474" s="313"/>
      <c r="F474" s="528"/>
      <c r="G474" s="317"/>
      <c r="H474" s="302"/>
      <c r="I474" s="317"/>
      <c r="J474" s="317"/>
      <c r="K474" s="317"/>
      <c r="L474" s="346"/>
      <c r="M474" s="313"/>
      <c r="N474" s="313"/>
      <c r="O474" s="85" t="s">
        <v>19</v>
      </c>
      <c r="P474" s="18"/>
      <c r="Q474" s="19">
        <f>7840-40</f>
        <v>7800</v>
      </c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414"/>
      <c r="AC474" s="292"/>
      <c r="AD474" s="292"/>
      <c r="AE474" s="292"/>
      <c r="AF474" s="292"/>
      <c r="AG474" s="313"/>
      <c r="AH474" s="273"/>
    </row>
    <row r="475" spans="1:34" s="111" customFormat="1">
      <c r="A475" s="275">
        <v>49</v>
      </c>
      <c r="B475" s="275" t="s">
        <v>1164</v>
      </c>
      <c r="C475" s="294" t="s">
        <v>856</v>
      </c>
      <c r="D475" s="275">
        <v>4</v>
      </c>
      <c r="E475" s="275" t="s">
        <v>837</v>
      </c>
      <c r="F475" s="436" t="s">
        <v>1069</v>
      </c>
      <c r="G475" s="314">
        <v>1</v>
      </c>
      <c r="H475" s="295" t="s">
        <v>796</v>
      </c>
      <c r="I475" s="303" t="s">
        <v>219</v>
      </c>
      <c r="J475" s="303" t="s">
        <v>836</v>
      </c>
      <c r="K475" s="314" t="s">
        <v>221</v>
      </c>
      <c r="L475" s="294"/>
      <c r="M475" s="294"/>
      <c r="N475" s="314" t="s">
        <v>704</v>
      </c>
      <c r="O475" s="99">
        <v>2</v>
      </c>
      <c r="P475" s="108"/>
      <c r="Q475" s="108"/>
      <c r="R475" s="99">
        <v>2</v>
      </c>
      <c r="S475" s="108"/>
      <c r="T475" s="108"/>
      <c r="U475" s="108"/>
      <c r="V475" s="108"/>
      <c r="W475" s="108"/>
      <c r="X475" s="108"/>
      <c r="Y475" s="108"/>
      <c r="Z475" s="108"/>
      <c r="AA475" s="108"/>
      <c r="AB475" s="261">
        <f>SUM(P476:AA476)</f>
        <v>6400</v>
      </c>
      <c r="AC475" s="262" t="s">
        <v>998</v>
      </c>
      <c r="AD475" s="262" t="s">
        <v>982</v>
      </c>
      <c r="AE475" s="262"/>
      <c r="AF475" s="262"/>
      <c r="AG475" s="326">
        <f>SUM(AG477:AG482)</f>
        <v>100</v>
      </c>
      <c r="AH475" s="261">
        <f>SUM(AH477:AH482)</f>
        <v>6400</v>
      </c>
    </row>
    <row r="476" spans="1:34" s="111" customFormat="1" ht="32.450000000000003" customHeight="1">
      <c r="A476" s="275"/>
      <c r="B476" s="275"/>
      <c r="C476" s="294"/>
      <c r="D476" s="275"/>
      <c r="E476" s="275"/>
      <c r="F476" s="436"/>
      <c r="G476" s="315"/>
      <c r="H476" s="295"/>
      <c r="I476" s="303"/>
      <c r="J476" s="303"/>
      <c r="K476" s="315"/>
      <c r="L476" s="416"/>
      <c r="M476" s="294"/>
      <c r="N476" s="315"/>
      <c r="O476" s="99" t="s">
        <v>19</v>
      </c>
      <c r="P476" s="112">
        <f>SUM(P478,P480,P482)</f>
        <v>0</v>
      </c>
      <c r="Q476" s="112">
        <f t="shared" ref="Q476:AA476" si="150">SUM(Q478,Q480,Q482)</f>
        <v>0</v>
      </c>
      <c r="R476" s="112">
        <f t="shared" si="150"/>
        <v>6400</v>
      </c>
      <c r="S476" s="112">
        <f t="shared" si="150"/>
        <v>0</v>
      </c>
      <c r="T476" s="112">
        <f t="shared" si="150"/>
        <v>0</v>
      </c>
      <c r="U476" s="112">
        <f t="shared" si="150"/>
        <v>0</v>
      </c>
      <c r="V476" s="112">
        <f t="shared" si="150"/>
        <v>0</v>
      </c>
      <c r="W476" s="112">
        <f t="shared" si="150"/>
        <v>0</v>
      </c>
      <c r="X476" s="112">
        <f t="shared" si="150"/>
        <v>0</v>
      </c>
      <c r="Y476" s="112">
        <f t="shared" si="150"/>
        <v>0</v>
      </c>
      <c r="Z476" s="112">
        <f t="shared" si="150"/>
        <v>0</v>
      </c>
      <c r="AA476" s="112">
        <f t="shared" si="150"/>
        <v>0</v>
      </c>
      <c r="AB476" s="262"/>
      <c r="AC476" s="262"/>
      <c r="AD476" s="262"/>
      <c r="AE476" s="262"/>
      <c r="AF476" s="262"/>
      <c r="AG476" s="327"/>
      <c r="AH476" s="262"/>
    </row>
    <row r="477" spans="1:34" s="45" customFormat="1">
      <c r="A477" s="296"/>
      <c r="B477" s="296"/>
      <c r="C477" s="304" t="s">
        <v>424</v>
      </c>
      <c r="D477" s="296">
        <v>1</v>
      </c>
      <c r="E477" s="296" t="s">
        <v>425</v>
      </c>
      <c r="F477" s="369" t="s">
        <v>1070</v>
      </c>
      <c r="G477" s="316"/>
      <c r="H477" s="302"/>
      <c r="I477" s="296" t="s">
        <v>219</v>
      </c>
      <c r="J477" s="296" t="s">
        <v>426</v>
      </c>
      <c r="K477" s="316"/>
      <c r="L477" s="304"/>
      <c r="M477" s="304" t="s">
        <v>427</v>
      </c>
      <c r="N477" s="316" t="s">
        <v>704</v>
      </c>
      <c r="O477" s="75" t="s">
        <v>321</v>
      </c>
      <c r="P477" s="79"/>
      <c r="Q477" s="75"/>
      <c r="R477" s="88"/>
      <c r="S477" s="88"/>
      <c r="T477" s="88"/>
      <c r="U477" s="88"/>
      <c r="V477" s="88"/>
      <c r="W477" s="88"/>
      <c r="X477" s="88"/>
      <c r="Y477" s="75">
        <v>2</v>
      </c>
      <c r="Z477" s="88"/>
      <c r="AA477" s="88"/>
      <c r="AB477" s="260">
        <f t="shared" ref="AB477" si="151">SUM(P478:AA478)</f>
        <v>0</v>
      </c>
      <c r="AC477" s="273"/>
      <c r="AD477" s="273"/>
      <c r="AE477" s="273"/>
      <c r="AF477" s="273"/>
      <c r="AG477" s="324">
        <v>35</v>
      </c>
      <c r="AH477" s="260">
        <f>SUM(P478:U478)</f>
        <v>0</v>
      </c>
    </row>
    <row r="478" spans="1:34" s="45" customFormat="1" ht="22.15" customHeight="1">
      <c r="A478" s="296"/>
      <c r="B478" s="296"/>
      <c r="C478" s="304"/>
      <c r="D478" s="296"/>
      <c r="E478" s="296"/>
      <c r="F478" s="369"/>
      <c r="G478" s="317"/>
      <c r="H478" s="302"/>
      <c r="I478" s="296"/>
      <c r="J478" s="296"/>
      <c r="K478" s="317"/>
      <c r="L478" s="304"/>
      <c r="M478" s="304"/>
      <c r="N478" s="317"/>
      <c r="O478" s="75" t="s">
        <v>19</v>
      </c>
      <c r="P478" s="79"/>
      <c r="Q478" s="130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273"/>
      <c r="AC478" s="273"/>
      <c r="AD478" s="273"/>
      <c r="AE478" s="273"/>
      <c r="AF478" s="273"/>
      <c r="AG478" s="325"/>
      <c r="AH478" s="273"/>
    </row>
    <row r="479" spans="1:34" s="45" customFormat="1" ht="21" customHeight="1">
      <c r="A479" s="296"/>
      <c r="B479" s="296"/>
      <c r="C479" s="304" t="s">
        <v>428</v>
      </c>
      <c r="D479" s="296">
        <v>2</v>
      </c>
      <c r="E479" s="296" t="s">
        <v>224</v>
      </c>
      <c r="F479" s="369" t="s">
        <v>1066</v>
      </c>
      <c r="G479" s="316"/>
      <c r="H479" s="302"/>
      <c r="I479" s="296" t="s">
        <v>219</v>
      </c>
      <c r="J479" s="296" t="s">
        <v>225</v>
      </c>
      <c r="K479" s="316"/>
      <c r="L479" s="304"/>
      <c r="M479" s="304" t="s">
        <v>427</v>
      </c>
      <c r="N479" s="296" t="s">
        <v>684</v>
      </c>
      <c r="O479" s="75" t="s">
        <v>136</v>
      </c>
      <c r="P479" s="75"/>
      <c r="Q479" s="75"/>
      <c r="R479" s="75"/>
      <c r="S479" s="75"/>
      <c r="T479" s="75"/>
      <c r="U479" s="75"/>
      <c r="V479" s="75"/>
      <c r="W479" s="75"/>
      <c r="X479" s="75"/>
      <c r="Y479" s="75">
        <v>1</v>
      </c>
      <c r="Z479" s="75"/>
      <c r="AA479" s="75"/>
      <c r="AB479" s="260">
        <f>SUM(P480:AA480)</f>
        <v>0</v>
      </c>
      <c r="AC479" s="273"/>
      <c r="AD479" s="273"/>
      <c r="AE479" s="273"/>
      <c r="AF479" s="273"/>
      <c r="AG479" s="324">
        <v>30</v>
      </c>
      <c r="AH479" s="260">
        <f>SUM(P480:U480)</f>
        <v>0</v>
      </c>
    </row>
    <row r="480" spans="1:34" s="45" customFormat="1">
      <c r="A480" s="296"/>
      <c r="B480" s="296"/>
      <c r="C480" s="304"/>
      <c r="D480" s="296"/>
      <c r="E480" s="296"/>
      <c r="F480" s="369"/>
      <c r="G480" s="317"/>
      <c r="H480" s="302"/>
      <c r="I480" s="296"/>
      <c r="J480" s="296"/>
      <c r="K480" s="317"/>
      <c r="L480" s="304"/>
      <c r="M480" s="304"/>
      <c r="N480" s="296"/>
      <c r="O480" s="75" t="s">
        <v>19</v>
      </c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  <c r="AA480" s="130"/>
      <c r="AB480" s="273"/>
      <c r="AC480" s="273"/>
      <c r="AD480" s="273"/>
      <c r="AE480" s="273"/>
      <c r="AF480" s="273"/>
      <c r="AG480" s="325"/>
      <c r="AH480" s="273"/>
    </row>
    <row r="481" spans="1:34" s="45" customFormat="1" ht="21" customHeight="1">
      <c r="A481" s="316"/>
      <c r="B481" s="316"/>
      <c r="C481" s="365" t="s">
        <v>429</v>
      </c>
      <c r="D481" s="316">
        <v>3</v>
      </c>
      <c r="E481" s="296" t="s">
        <v>224</v>
      </c>
      <c r="F481" s="369" t="s">
        <v>1066</v>
      </c>
      <c r="G481" s="316"/>
      <c r="H481" s="302"/>
      <c r="I481" s="296" t="s">
        <v>219</v>
      </c>
      <c r="J481" s="296" t="s">
        <v>225</v>
      </c>
      <c r="K481" s="316"/>
      <c r="L481" s="304"/>
      <c r="M481" s="304" t="s">
        <v>427</v>
      </c>
      <c r="N481" s="316" t="s">
        <v>704</v>
      </c>
      <c r="O481" s="75" t="s">
        <v>321</v>
      </c>
      <c r="P481" s="79"/>
      <c r="Q481" s="75"/>
      <c r="R481" s="75">
        <v>2</v>
      </c>
      <c r="S481" s="88"/>
      <c r="T481" s="88"/>
      <c r="U481" s="88"/>
      <c r="V481" s="88"/>
      <c r="W481" s="88"/>
      <c r="X481" s="88"/>
      <c r="Y481" s="88"/>
      <c r="Z481" s="88"/>
      <c r="AA481" s="88"/>
      <c r="AB481" s="266">
        <f t="shared" ref="AB481" si="152">SUM(P482:AA482)</f>
        <v>6400</v>
      </c>
      <c r="AC481" s="282"/>
      <c r="AD481" s="282"/>
      <c r="AE481" s="282"/>
      <c r="AF481" s="282"/>
      <c r="AG481" s="324">
        <v>35</v>
      </c>
      <c r="AH481" s="260">
        <f>SUM(P482:U482)</f>
        <v>6400</v>
      </c>
    </row>
    <row r="482" spans="1:34" s="45" customFormat="1">
      <c r="A482" s="317"/>
      <c r="B482" s="317"/>
      <c r="C482" s="366"/>
      <c r="D482" s="317"/>
      <c r="E482" s="296"/>
      <c r="F482" s="369"/>
      <c r="G482" s="317"/>
      <c r="H482" s="302"/>
      <c r="I482" s="296"/>
      <c r="J482" s="296"/>
      <c r="K482" s="317"/>
      <c r="L482" s="304"/>
      <c r="M482" s="304"/>
      <c r="N482" s="317"/>
      <c r="O482" s="75" t="s">
        <v>19</v>
      </c>
      <c r="P482" s="79"/>
      <c r="Q482" s="130"/>
      <c r="R482" s="130">
        <v>6400</v>
      </c>
      <c r="S482" s="88"/>
      <c r="T482" s="88"/>
      <c r="U482" s="88"/>
      <c r="V482" s="88"/>
      <c r="W482" s="88"/>
      <c r="X482" s="88"/>
      <c r="Y482" s="88"/>
      <c r="Z482" s="88"/>
      <c r="AA482" s="88"/>
      <c r="AB482" s="267"/>
      <c r="AC482" s="283"/>
      <c r="AD482" s="283"/>
      <c r="AE482" s="283"/>
      <c r="AF482" s="283"/>
      <c r="AG482" s="325"/>
      <c r="AH482" s="273"/>
    </row>
    <row r="483" spans="1:34" s="109" customFormat="1" ht="23.25" customHeight="1">
      <c r="A483" s="275">
        <v>50</v>
      </c>
      <c r="B483" s="275" t="s">
        <v>1165</v>
      </c>
      <c r="C483" s="294" t="s">
        <v>857</v>
      </c>
      <c r="D483" s="275">
        <v>5</v>
      </c>
      <c r="E483" s="295" t="s">
        <v>520</v>
      </c>
      <c r="F483" s="436" t="s">
        <v>1071</v>
      </c>
      <c r="G483" s="314">
        <v>1</v>
      </c>
      <c r="H483" s="295" t="s">
        <v>796</v>
      </c>
      <c r="I483" s="275" t="s">
        <v>219</v>
      </c>
      <c r="J483" s="275" t="s">
        <v>220</v>
      </c>
      <c r="K483" s="314" t="s">
        <v>221</v>
      </c>
      <c r="L483" s="270" t="s">
        <v>519</v>
      </c>
      <c r="M483" s="275"/>
      <c r="N483" s="275" t="s">
        <v>634</v>
      </c>
      <c r="O483" s="99" t="s">
        <v>41</v>
      </c>
      <c r="P483" s="108"/>
      <c r="Q483" s="99"/>
      <c r="R483" s="99">
        <v>4</v>
      </c>
      <c r="S483" s="108"/>
      <c r="T483" s="108"/>
      <c r="U483" s="108"/>
      <c r="V483" s="108"/>
      <c r="W483" s="108"/>
      <c r="X483" s="108"/>
      <c r="Y483" s="108"/>
      <c r="Z483" s="108"/>
      <c r="AA483" s="108"/>
      <c r="AB483" s="265">
        <f>SUM(P484:AA484)</f>
        <v>0</v>
      </c>
      <c r="AC483" s="262" t="s">
        <v>998</v>
      </c>
      <c r="AD483" s="262" t="s">
        <v>975</v>
      </c>
      <c r="AE483" s="275"/>
      <c r="AF483" s="275"/>
      <c r="AG483" s="326">
        <f>SUM(AG485:AG488)</f>
        <v>100</v>
      </c>
      <c r="AH483" s="265">
        <f>SUM(AH485:AH488)</f>
        <v>0</v>
      </c>
    </row>
    <row r="484" spans="1:34" s="109" customFormat="1" ht="24" customHeight="1">
      <c r="A484" s="275"/>
      <c r="B484" s="275"/>
      <c r="C484" s="294"/>
      <c r="D484" s="275"/>
      <c r="E484" s="295"/>
      <c r="F484" s="436"/>
      <c r="G484" s="315"/>
      <c r="H484" s="295"/>
      <c r="I484" s="275"/>
      <c r="J484" s="275"/>
      <c r="K484" s="315"/>
      <c r="L484" s="270"/>
      <c r="M484" s="275"/>
      <c r="N484" s="275"/>
      <c r="O484" s="99" t="s">
        <v>19</v>
      </c>
      <c r="P484" s="112">
        <f>SUM(P486,P488)</f>
        <v>0</v>
      </c>
      <c r="Q484" s="112">
        <f t="shared" ref="Q484:AA484" si="153">SUM(Q486,Q488)</f>
        <v>0</v>
      </c>
      <c r="R484" s="112">
        <f t="shared" si="153"/>
        <v>0</v>
      </c>
      <c r="S484" s="112">
        <f t="shared" si="153"/>
        <v>0</v>
      </c>
      <c r="T484" s="112">
        <f t="shared" si="153"/>
        <v>0</v>
      </c>
      <c r="U484" s="112">
        <f t="shared" si="153"/>
        <v>0</v>
      </c>
      <c r="V484" s="112">
        <f t="shared" si="153"/>
        <v>0</v>
      </c>
      <c r="W484" s="112">
        <f t="shared" si="153"/>
        <v>0</v>
      </c>
      <c r="X484" s="112">
        <f t="shared" si="153"/>
        <v>0</v>
      </c>
      <c r="Y484" s="112">
        <f t="shared" si="153"/>
        <v>0</v>
      </c>
      <c r="Z484" s="112">
        <f t="shared" si="153"/>
        <v>0</v>
      </c>
      <c r="AA484" s="112">
        <f t="shared" si="153"/>
        <v>0</v>
      </c>
      <c r="AB484" s="265"/>
      <c r="AC484" s="262"/>
      <c r="AD484" s="262"/>
      <c r="AE484" s="275"/>
      <c r="AF484" s="275"/>
      <c r="AG484" s="327"/>
      <c r="AH484" s="265"/>
    </row>
    <row r="485" spans="1:34" s="45" customFormat="1" ht="23.25" customHeight="1">
      <c r="A485" s="296"/>
      <c r="B485" s="296"/>
      <c r="C485" s="304" t="s">
        <v>803</v>
      </c>
      <c r="D485" s="296">
        <v>1</v>
      </c>
      <c r="E485" s="302" t="s">
        <v>520</v>
      </c>
      <c r="F485" s="369" t="s">
        <v>1071</v>
      </c>
      <c r="G485" s="316"/>
      <c r="H485" s="302"/>
      <c r="I485" s="296" t="s">
        <v>219</v>
      </c>
      <c r="J485" s="296" t="s">
        <v>220</v>
      </c>
      <c r="K485" s="316"/>
      <c r="L485" s="296" t="s">
        <v>519</v>
      </c>
      <c r="M485" s="296"/>
      <c r="N485" s="296" t="s">
        <v>634</v>
      </c>
      <c r="O485" s="75" t="s">
        <v>41</v>
      </c>
      <c r="P485" s="79"/>
      <c r="Q485" s="75">
        <v>4</v>
      </c>
      <c r="R485" s="75"/>
      <c r="S485" s="75"/>
      <c r="T485" s="75"/>
      <c r="U485" s="75"/>
      <c r="V485" s="75"/>
      <c r="W485" s="75"/>
      <c r="X485" s="75"/>
      <c r="Y485" s="88"/>
      <c r="Z485" s="88"/>
      <c r="AA485" s="88"/>
      <c r="AB485" s="412">
        <f t="shared" ref="AB485" si="154">SUM(P486:AA486)</f>
        <v>0</v>
      </c>
      <c r="AC485" s="296"/>
      <c r="AD485" s="273"/>
      <c r="AE485" s="356">
        <v>24067</v>
      </c>
      <c r="AF485" s="296" t="s">
        <v>993</v>
      </c>
      <c r="AG485" s="324">
        <v>50</v>
      </c>
      <c r="AH485" s="260">
        <f>SUM(P486:U486)</f>
        <v>0</v>
      </c>
    </row>
    <row r="486" spans="1:34" s="45" customFormat="1" ht="23.25" customHeight="1">
      <c r="A486" s="296"/>
      <c r="B486" s="296"/>
      <c r="C486" s="304"/>
      <c r="D486" s="296"/>
      <c r="E486" s="302"/>
      <c r="F486" s="369"/>
      <c r="G486" s="317"/>
      <c r="H486" s="302"/>
      <c r="I486" s="296"/>
      <c r="J486" s="296"/>
      <c r="K486" s="317"/>
      <c r="L486" s="296"/>
      <c r="M486" s="296"/>
      <c r="N486" s="296"/>
      <c r="O486" s="75" t="s">
        <v>19</v>
      </c>
      <c r="P486" s="79"/>
      <c r="Q486" s="162"/>
      <c r="R486" s="75"/>
      <c r="S486" s="75"/>
      <c r="T486" s="75"/>
      <c r="U486" s="75"/>
      <c r="V486" s="75"/>
      <c r="W486" s="75"/>
      <c r="X486" s="75"/>
      <c r="Y486" s="88"/>
      <c r="Z486" s="88"/>
      <c r="AA486" s="88"/>
      <c r="AB486" s="412"/>
      <c r="AC486" s="296"/>
      <c r="AD486" s="273"/>
      <c r="AE486" s="296"/>
      <c r="AF486" s="296"/>
      <c r="AG486" s="325"/>
      <c r="AH486" s="273"/>
    </row>
    <row r="487" spans="1:34" s="45" customFormat="1" ht="20.25" customHeight="1">
      <c r="A487" s="296"/>
      <c r="B487" s="296"/>
      <c r="C487" s="304" t="s">
        <v>521</v>
      </c>
      <c r="D487" s="296">
        <v>2</v>
      </c>
      <c r="E487" s="302" t="s">
        <v>520</v>
      </c>
      <c r="F487" s="369" t="s">
        <v>1071</v>
      </c>
      <c r="G487" s="316"/>
      <c r="H487" s="302"/>
      <c r="I487" s="296" t="s">
        <v>219</v>
      </c>
      <c r="J487" s="296" t="s">
        <v>220</v>
      </c>
      <c r="K487" s="316"/>
      <c r="L487" s="296" t="s">
        <v>519</v>
      </c>
      <c r="M487" s="296"/>
      <c r="N487" s="296" t="s">
        <v>334</v>
      </c>
      <c r="O487" s="75" t="s">
        <v>335</v>
      </c>
      <c r="P487" s="79"/>
      <c r="Q487" s="75"/>
      <c r="R487" s="75">
        <v>1</v>
      </c>
      <c r="S487" s="75"/>
      <c r="T487" s="75"/>
      <c r="U487" s="75"/>
      <c r="V487" s="75"/>
      <c r="W487" s="75"/>
      <c r="X487" s="75"/>
      <c r="Y487" s="88"/>
      <c r="Z487" s="88"/>
      <c r="AA487" s="88"/>
      <c r="AB487" s="376">
        <f t="shared" ref="AB487" si="155">SUM(P488:AA488)</f>
        <v>0</v>
      </c>
      <c r="AC487" s="296"/>
      <c r="AD487" s="273"/>
      <c r="AE487" s="296"/>
      <c r="AF487" s="296"/>
      <c r="AG487" s="324">
        <v>50</v>
      </c>
      <c r="AH487" s="260">
        <f>SUM(P488:U488)</f>
        <v>0</v>
      </c>
    </row>
    <row r="488" spans="1:34" s="45" customFormat="1" ht="20.25" customHeight="1">
      <c r="A488" s="296"/>
      <c r="B488" s="296"/>
      <c r="C488" s="304"/>
      <c r="D488" s="296"/>
      <c r="E488" s="302"/>
      <c r="F488" s="369"/>
      <c r="G488" s="317"/>
      <c r="H488" s="302"/>
      <c r="I488" s="296"/>
      <c r="J488" s="296"/>
      <c r="K488" s="317"/>
      <c r="L488" s="296"/>
      <c r="M488" s="296"/>
      <c r="N488" s="296"/>
      <c r="O488" s="75" t="s">
        <v>19</v>
      </c>
      <c r="P488" s="79"/>
      <c r="Q488" s="46"/>
      <c r="R488" s="162"/>
      <c r="S488" s="75"/>
      <c r="T488" s="75"/>
      <c r="U488" s="75"/>
      <c r="V488" s="75"/>
      <c r="W488" s="75"/>
      <c r="X488" s="75"/>
      <c r="Y488" s="88"/>
      <c r="Z488" s="88"/>
      <c r="AA488" s="88"/>
      <c r="AB488" s="376"/>
      <c r="AC488" s="296"/>
      <c r="AD488" s="273"/>
      <c r="AE488" s="296"/>
      <c r="AF488" s="296"/>
      <c r="AG488" s="325"/>
      <c r="AH488" s="273"/>
    </row>
    <row r="489" spans="1:34">
      <c r="A489" s="13"/>
      <c r="B489" s="13"/>
      <c r="C489" s="13" t="s">
        <v>298</v>
      </c>
      <c r="D489" s="8"/>
      <c r="E489" s="8"/>
      <c r="F489" s="13"/>
      <c r="G489" s="73"/>
      <c r="H489" s="73"/>
      <c r="I489" s="73"/>
      <c r="J489" s="73"/>
      <c r="K489" s="73"/>
      <c r="L489" s="13"/>
      <c r="M489" s="9"/>
      <c r="N489" s="9"/>
      <c r="O489" s="8"/>
      <c r="P489" s="56">
        <f>SUM(P491)</f>
        <v>0</v>
      </c>
      <c r="Q489" s="56">
        <f t="shared" ref="Q489:AA489" si="156">SUM(Q491)</f>
        <v>0</v>
      </c>
      <c r="R489" s="56">
        <f t="shared" si="156"/>
        <v>2700</v>
      </c>
      <c r="S489" s="56">
        <f t="shared" si="156"/>
        <v>7120</v>
      </c>
      <c r="T489" s="56">
        <f t="shared" si="156"/>
        <v>6420</v>
      </c>
      <c r="U489" s="56">
        <f t="shared" si="156"/>
        <v>2960</v>
      </c>
      <c r="V489" s="56">
        <f t="shared" si="156"/>
        <v>9160</v>
      </c>
      <c r="W489" s="56">
        <f t="shared" si="156"/>
        <v>14940</v>
      </c>
      <c r="X489" s="56">
        <f t="shared" si="156"/>
        <v>0</v>
      </c>
      <c r="Y489" s="56">
        <f t="shared" si="156"/>
        <v>0</v>
      </c>
      <c r="Z489" s="56">
        <f t="shared" si="156"/>
        <v>0</v>
      </c>
      <c r="AA489" s="56">
        <f t="shared" si="156"/>
        <v>0</v>
      </c>
      <c r="AB489" s="71">
        <f>SUM(P489:AA489)</f>
        <v>43300</v>
      </c>
      <c r="AC489" s="9"/>
      <c r="AD489" s="9"/>
      <c r="AE489" s="9"/>
      <c r="AF489" s="9"/>
      <c r="AG489" s="9"/>
      <c r="AH489" s="71">
        <f>SUM(AH490)</f>
        <v>19200</v>
      </c>
    </row>
    <row r="490" spans="1:34" ht="31.5" customHeight="1">
      <c r="A490" s="392"/>
      <c r="B490" s="392" t="s">
        <v>1166</v>
      </c>
      <c r="C490" s="305" t="s">
        <v>301</v>
      </c>
      <c r="D490" s="392"/>
      <c r="E490" s="392"/>
      <c r="F490" s="529"/>
      <c r="G490" s="284"/>
      <c r="H490" s="302"/>
      <c r="I490" s="303"/>
      <c r="J490" s="303"/>
      <c r="K490" s="284"/>
      <c r="L490" s="392"/>
      <c r="M490" s="392"/>
      <c r="N490" s="392" t="s">
        <v>522</v>
      </c>
      <c r="O490" s="83" t="s">
        <v>127</v>
      </c>
      <c r="P490" s="82"/>
      <c r="Q490" s="82"/>
      <c r="R490" s="82"/>
      <c r="S490" s="82"/>
      <c r="T490" s="82"/>
      <c r="U490" s="82"/>
      <c r="V490" s="82"/>
      <c r="W490" s="82"/>
      <c r="X490" s="82"/>
      <c r="Y490" s="82">
        <v>8</v>
      </c>
      <c r="Z490" s="82"/>
      <c r="AA490" s="82"/>
      <c r="AB490" s="266">
        <f t="shared" ref="AB490" si="157">SUM(P491:AA491)</f>
        <v>43300</v>
      </c>
      <c r="AC490" s="289" t="s">
        <v>997</v>
      </c>
      <c r="AD490" s="289" t="s">
        <v>975</v>
      </c>
      <c r="AE490" s="289"/>
      <c r="AF490" s="289"/>
      <c r="AG490" s="286"/>
      <c r="AH490" s="260">
        <f>SUM(AH492,AH496)</f>
        <v>19200</v>
      </c>
    </row>
    <row r="491" spans="1:34" ht="33" customHeight="1">
      <c r="A491" s="392"/>
      <c r="B491" s="392"/>
      <c r="C491" s="305"/>
      <c r="D491" s="392"/>
      <c r="E491" s="392"/>
      <c r="F491" s="321"/>
      <c r="G491" s="285"/>
      <c r="H491" s="302"/>
      <c r="I491" s="303"/>
      <c r="J491" s="303"/>
      <c r="K491" s="285"/>
      <c r="L491" s="392"/>
      <c r="M491" s="392"/>
      <c r="N491" s="392"/>
      <c r="O491" s="83" t="s">
        <v>19</v>
      </c>
      <c r="P491" s="34">
        <f>SUM(P493,P497)</f>
        <v>0</v>
      </c>
      <c r="Q491" s="34">
        <f t="shared" ref="Q491:AA491" si="158">SUM(Q493,Q497)</f>
        <v>0</v>
      </c>
      <c r="R491" s="34">
        <f t="shared" si="158"/>
        <v>2700</v>
      </c>
      <c r="S491" s="34">
        <f t="shared" si="158"/>
        <v>7120</v>
      </c>
      <c r="T491" s="34">
        <f t="shared" si="158"/>
        <v>6420</v>
      </c>
      <c r="U491" s="34">
        <f t="shared" si="158"/>
        <v>2960</v>
      </c>
      <c r="V491" s="34">
        <f t="shared" si="158"/>
        <v>9160</v>
      </c>
      <c r="W491" s="34">
        <f t="shared" si="158"/>
        <v>14940</v>
      </c>
      <c r="X491" s="34">
        <f t="shared" si="158"/>
        <v>0</v>
      </c>
      <c r="Y491" s="34">
        <f t="shared" si="158"/>
        <v>0</v>
      </c>
      <c r="Z491" s="34">
        <f t="shared" si="158"/>
        <v>0</v>
      </c>
      <c r="AA491" s="34">
        <f t="shared" si="158"/>
        <v>0</v>
      </c>
      <c r="AB491" s="267"/>
      <c r="AC491" s="289"/>
      <c r="AD491" s="289"/>
      <c r="AE491" s="289"/>
      <c r="AF491" s="289"/>
      <c r="AG491" s="321"/>
      <c r="AH491" s="273"/>
    </row>
    <row r="492" spans="1:34" s="111" customFormat="1" ht="24" customHeight="1">
      <c r="A492" s="275">
        <v>51</v>
      </c>
      <c r="B492" s="275" t="s">
        <v>1167</v>
      </c>
      <c r="C492" s="294" t="s">
        <v>858</v>
      </c>
      <c r="D492" s="275">
        <v>1</v>
      </c>
      <c r="E492" s="295" t="s">
        <v>520</v>
      </c>
      <c r="F492" s="436" t="s">
        <v>1071</v>
      </c>
      <c r="G492" s="314">
        <v>1</v>
      </c>
      <c r="H492" s="408" t="s">
        <v>32</v>
      </c>
      <c r="I492" s="275" t="s">
        <v>524</v>
      </c>
      <c r="J492" s="275" t="s">
        <v>525</v>
      </c>
      <c r="K492" s="314" t="s">
        <v>221</v>
      </c>
      <c r="L492" s="275"/>
      <c r="M492" s="275"/>
      <c r="N492" s="275" t="s">
        <v>522</v>
      </c>
      <c r="O492" s="99" t="s">
        <v>127</v>
      </c>
      <c r="P492" s="108"/>
      <c r="Q492" s="108"/>
      <c r="R492" s="108"/>
      <c r="S492" s="108"/>
      <c r="T492" s="108"/>
      <c r="U492" s="108"/>
      <c r="V492" s="99">
        <v>5</v>
      </c>
      <c r="W492" s="99">
        <v>5</v>
      </c>
      <c r="X492" s="108"/>
      <c r="Y492" s="108"/>
      <c r="Z492" s="108"/>
      <c r="AA492" s="108"/>
      <c r="AB492" s="274">
        <f>SUM(P493:AA493)</f>
        <v>23360</v>
      </c>
      <c r="AC492" s="262" t="s">
        <v>998</v>
      </c>
      <c r="AD492" s="262" t="s">
        <v>975</v>
      </c>
      <c r="AE492" s="275"/>
      <c r="AF492" s="275"/>
      <c r="AG492" s="326">
        <f>SUM(AG494:AG495)</f>
        <v>100</v>
      </c>
      <c r="AH492" s="274">
        <f>SUM(AH494)</f>
        <v>0</v>
      </c>
    </row>
    <row r="493" spans="1:34" s="111" customFormat="1" ht="25.15" customHeight="1">
      <c r="A493" s="275"/>
      <c r="B493" s="275"/>
      <c r="C493" s="294"/>
      <c r="D493" s="275"/>
      <c r="E493" s="295"/>
      <c r="F493" s="436"/>
      <c r="G493" s="315"/>
      <c r="H493" s="275"/>
      <c r="I493" s="275"/>
      <c r="J493" s="275"/>
      <c r="K493" s="315"/>
      <c r="L493" s="429"/>
      <c r="M493" s="275"/>
      <c r="N493" s="275"/>
      <c r="O493" s="99" t="s">
        <v>19</v>
      </c>
      <c r="P493" s="112">
        <f>SUM(P495)</f>
        <v>0</v>
      </c>
      <c r="Q493" s="112">
        <f t="shared" ref="Q493:AA493" si="159">SUM(Q495)</f>
        <v>0</v>
      </c>
      <c r="R493" s="112">
        <f t="shared" si="159"/>
        <v>0</v>
      </c>
      <c r="S493" s="112">
        <f t="shared" si="159"/>
        <v>0</v>
      </c>
      <c r="T493" s="112">
        <f t="shared" si="159"/>
        <v>0</v>
      </c>
      <c r="U493" s="112">
        <f t="shared" si="159"/>
        <v>0</v>
      </c>
      <c r="V493" s="112">
        <f t="shared" si="159"/>
        <v>9160</v>
      </c>
      <c r="W493" s="112">
        <f t="shared" si="159"/>
        <v>14200</v>
      </c>
      <c r="X493" s="112">
        <f t="shared" si="159"/>
        <v>0</v>
      </c>
      <c r="Y493" s="112">
        <f t="shared" si="159"/>
        <v>0</v>
      </c>
      <c r="Z493" s="112">
        <f t="shared" si="159"/>
        <v>0</v>
      </c>
      <c r="AA493" s="112">
        <f t="shared" si="159"/>
        <v>0</v>
      </c>
      <c r="AB493" s="275"/>
      <c r="AC493" s="262"/>
      <c r="AD493" s="262"/>
      <c r="AE493" s="275"/>
      <c r="AF493" s="275"/>
      <c r="AG493" s="327"/>
      <c r="AH493" s="275"/>
    </row>
    <row r="494" spans="1:34" s="45" customFormat="1">
      <c r="A494" s="296"/>
      <c r="B494" s="296"/>
      <c r="C494" s="304" t="s">
        <v>523</v>
      </c>
      <c r="D494" s="296">
        <v>1</v>
      </c>
      <c r="E494" s="302" t="s">
        <v>520</v>
      </c>
      <c r="F494" s="369" t="s">
        <v>1071</v>
      </c>
      <c r="G494" s="316"/>
      <c r="H494" s="302"/>
      <c r="I494" s="296" t="s">
        <v>524</v>
      </c>
      <c r="J494" s="296" t="s">
        <v>525</v>
      </c>
      <c r="K494" s="316"/>
      <c r="L494" s="296"/>
      <c r="M494" s="296" t="s">
        <v>526</v>
      </c>
      <c r="N494" s="303" t="s">
        <v>522</v>
      </c>
      <c r="O494" s="75" t="s">
        <v>127</v>
      </c>
      <c r="P494" s="79"/>
      <c r="Q494" s="75"/>
      <c r="R494" s="88"/>
      <c r="S494" s="75"/>
      <c r="T494" s="75"/>
      <c r="U494" s="75"/>
      <c r="V494" s="75">
        <v>5</v>
      </c>
      <c r="W494" s="75">
        <v>5</v>
      </c>
      <c r="X494" s="75"/>
      <c r="Y494" s="88"/>
      <c r="Z494" s="88"/>
      <c r="AA494" s="88"/>
      <c r="AB494" s="266">
        <f t="shared" ref="AB494" si="160">SUM(P495:AA495)</f>
        <v>23360</v>
      </c>
      <c r="AC494" s="296"/>
      <c r="AD494" s="273"/>
      <c r="AE494" s="296"/>
      <c r="AF494" s="296"/>
      <c r="AG494" s="324">
        <v>100</v>
      </c>
      <c r="AH494" s="260">
        <f>SUM(P495:U495)</f>
        <v>0</v>
      </c>
    </row>
    <row r="495" spans="1:34" s="45" customFormat="1" ht="36.6" customHeight="1">
      <c r="A495" s="296"/>
      <c r="B495" s="296"/>
      <c r="C495" s="304"/>
      <c r="D495" s="296"/>
      <c r="E495" s="302"/>
      <c r="F495" s="369"/>
      <c r="G495" s="317"/>
      <c r="H495" s="302"/>
      <c r="I495" s="296"/>
      <c r="J495" s="296"/>
      <c r="K495" s="317"/>
      <c r="L495" s="296"/>
      <c r="M495" s="296"/>
      <c r="N495" s="303"/>
      <c r="O495" s="75" t="s">
        <v>19</v>
      </c>
      <c r="P495" s="79"/>
      <c r="Q495" s="130"/>
      <c r="R495" s="88"/>
      <c r="S495" s="163"/>
      <c r="T495" s="163"/>
      <c r="U495" s="163"/>
      <c r="V495" s="163">
        <v>9160</v>
      </c>
      <c r="W495" s="163">
        <v>14200</v>
      </c>
      <c r="X495" s="163"/>
      <c r="Y495" s="88"/>
      <c r="Z495" s="88"/>
      <c r="AA495" s="88"/>
      <c r="AB495" s="267"/>
      <c r="AC495" s="296"/>
      <c r="AD495" s="273"/>
      <c r="AE495" s="296"/>
      <c r="AF495" s="296"/>
      <c r="AG495" s="325"/>
      <c r="AH495" s="273"/>
    </row>
    <row r="496" spans="1:34" s="109" customFormat="1">
      <c r="A496" s="275">
        <v>52</v>
      </c>
      <c r="B496" s="275" t="s">
        <v>1168</v>
      </c>
      <c r="C496" s="294" t="s">
        <v>859</v>
      </c>
      <c r="D496" s="275">
        <v>2</v>
      </c>
      <c r="E496" s="275" t="s">
        <v>609</v>
      </c>
      <c r="F496" s="495" t="s">
        <v>1072</v>
      </c>
      <c r="G496" s="314">
        <v>4</v>
      </c>
      <c r="H496" s="408" t="s">
        <v>32</v>
      </c>
      <c r="I496" s="275" t="s">
        <v>599</v>
      </c>
      <c r="J496" s="275" t="s">
        <v>610</v>
      </c>
      <c r="K496" s="314" t="s">
        <v>601</v>
      </c>
      <c r="L496" s="294"/>
      <c r="M496" s="409" t="s">
        <v>526</v>
      </c>
      <c r="N496" s="275" t="s">
        <v>522</v>
      </c>
      <c r="O496" s="99" t="s">
        <v>127</v>
      </c>
      <c r="P496" s="108"/>
      <c r="Q496" s="164"/>
      <c r="R496" s="164">
        <v>2</v>
      </c>
      <c r="S496" s="164">
        <v>2</v>
      </c>
      <c r="T496" s="164">
        <v>2</v>
      </c>
      <c r="U496" s="164">
        <v>2</v>
      </c>
      <c r="V496" s="164"/>
      <c r="W496" s="164">
        <v>2</v>
      </c>
      <c r="X496" s="164"/>
      <c r="Y496" s="164"/>
      <c r="Z496" s="164"/>
      <c r="AA496" s="164"/>
      <c r="AB496" s="265">
        <f>SUM(P497:AA497)</f>
        <v>19940</v>
      </c>
      <c r="AC496" s="262" t="s">
        <v>998</v>
      </c>
      <c r="AD496" s="262" t="s">
        <v>984</v>
      </c>
      <c r="AE496" s="262"/>
      <c r="AF496" s="262"/>
      <c r="AG496" s="326">
        <v>100</v>
      </c>
      <c r="AH496" s="265">
        <f>SUM(AH498:AH501)</f>
        <v>19200</v>
      </c>
    </row>
    <row r="497" spans="1:34" s="109" customFormat="1" ht="38.450000000000003" customHeight="1">
      <c r="A497" s="275"/>
      <c r="B497" s="275"/>
      <c r="C497" s="294"/>
      <c r="D497" s="275"/>
      <c r="E497" s="275"/>
      <c r="F497" s="496"/>
      <c r="G497" s="315"/>
      <c r="H497" s="275"/>
      <c r="I497" s="275"/>
      <c r="J497" s="275"/>
      <c r="K497" s="315"/>
      <c r="L497" s="294"/>
      <c r="M497" s="409"/>
      <c r="N497" s="275"/>
      <c r="O497" s="99" t="s">
        <v>19</v>
      </c>
      <c r="P497" s="68">
        <f>SUM(P499,P501)</f>
        <v>0</v>
      </c>
      <c r="Q497" s="68">
        <f t="shared" ref="Q497:AA497" si="161">SUM(Q499,Q501)</f>
        <v>0</v>
      </c>
      <c r="R497" s="68">
        <f t="shared" si="161"/>
        <v>2700</v>
      </c>
      <c r="S497" s="68">
        <f t="shared" si="161"/>
        <v>7120</v>
      </c>
      <c r="T497" s="68">
        <f t="shared" si="161"/>
        <v>6420</v>
      </c>
      <c r="U497" s="68">
        <f t="shared" si="161"/>
        <v>2960</v>
      </c>
      <c r="V497" s="68">
        <f t="shared" si="161"/>
        <v>0</v>
      </c>
      <c r="W497" s="68">
        <f t="shared" si="161"/>
        <v>740</v>
      </c>
      <c r="X497" s="68">
        <f t="shared" si="161"/>
        <v>0</v>
      </c>
      <c r="Y497" s="68">
        <f t="shared" si="161"/>
        <v>0</v>
      </c>
      <c r="Z497" s="68">
        <f t="shared" si="161"/>
        <v>0</v>
      </c>
      <c r="AA497" s="68">
        <f t="shared" si="161"/>
        <v>0</v>
      </c>
      <c r="AB497" s="265"/>
      <c r="AC497" s="262"/>
      <c r="AD497" s="262"/>
      <c r="AE497" s="262"/>
      <c r="AF497" s="262"/>
      <c r="AG497" s="327"/>
      <c r="AH497" s="265"/>
    </row>
    <row r="498" spans="1:34">
      <c r="A498" s="375"/>
      <c r="B498" s="375"/>
      <c r="C498" s="293" t="s">
        <v>611</v>
      </c>
      <c r="D498" s="375">
        <v>1</v>
      </c>
      <c r="E498" s="375" t="s">
        <v>609</v>
      </c>
      <c r="F498" s="557" t="s">
        <v>1072</v>
      </c>
      <c r="G498" s="316"/>
      <c r="H498" s="438"/>
      <c r="I498" s="296" t="s">
        <v>599</v>
      </c>
      <c r="J498" s="296" t="s">
        <v>604</v>
      </c>
      <c r="K498" s="316"/>
      <c r="L498" s="293"/>
      <c r="M498" s="293" t="s">
        <v>526</v>
      </c>
      <c r="N498" s="375" t="s">
        <v>612</v>
      </c>
      <c r="O498" s="85" t="s">
        <v>44</v>
      </c>
      <c r="P498" s="86"/>
      <c r="Q498" s="18"/>
      <c r="R498" s="18">
        <v>35</v>
      </c>
      <c r="S498" s="18"/>
      <c r="T498" s="18"/>
      <c r="U498" s="18"/>
      <c r="V498" s="18"/>
      <c r="W498" s="18"/>
      <c r="X498" s="18"/>
      <c r="Y498" s="18"/>
      <c r="Z498" s="18"/>
      <c r="AA498" s="18"/>
      <c r="AB498" s="266">
        <f t="shared" ref="AB498" si="162">SUM(P499:AA499)</f>
        <v>1200</v>
      </c>
      <c r="AC498" s="290"/>
      <c r="AD498" s="547"/>
      <c r="AE498" s="354">
        <v>24092</v>
      </c>
      <c r="AF498" s="290" t="s">
        <v>950</v>
      </c>
      <c r="AG498" s="336">
        <v>50</v>
      </c>
      <c r="AH498" s="260">
        <f>SUM(P499:U499)</f>
        <v>1200</v>
      </c>
    </row>
    <row r="499" spans="1:34" ht="28.15" customHeight="1">
      <c r="A499" s="375"/>
      <c r="B499" s="375"/>
      <c r="C499" s="293"/>
      <c r="D499" s="375"/>
      <c r="E499" s="375"/>
      <c r="F499" s="558"/>
      <c r="G499" s="317"/>
      <c r="H499" s="296"/>
      <c r="I499" s="296"/>
      <c r="J499" s="296"/>
      <c r="K499" s="317"/>
      <c r="L499" s="293"/>
      <c r="M499" s="293"/>
      <c r="N499" s="375"/>
      <c r="O499" s="85" t="s">
        <v>19</v>
      </c>
      <c r="P499" s="86"/>
      <c r="Q499" s="18"/>
      <c r="R499" s="165">
        <v>1200</v>
      </c>
      <c r="S499" s="18"/>
      <c r="T499" s="18"/>
      <c r="U499" s="18"/>
      <c r="V499" s="165"/>
      <c r="W499" s="165"/>
      <c r="X499" s="18"/>
      <c r="Y499" s="18"/>
      <c r="Z499" s="18"/>
      <c r="AA499" s="18"/>
      <c r="AB499" s="267"/>
      <c r="AC499" s="290"/>
      <c r="AD499" s="548"/>
      <c r="AE499" s="290"/>
      <c r="AF499" s="290"/>
      <c r="AG499" s="337"/>
      <c r="AH499" s="273"/>
    </row>
    <row r="500" spans="1:34">
      <c r="A500" s="375"/>
      <c r="B500" s="375"/>
      <c r="C500" s="293" t="s">
        <v>613</v>
      </c>
      <c r="D500" s="375">
        <v>2</v>
      </c>
      <c r="E500" s="375" t="s">
        <v>609</v>
      </c>
      <c r="F500" s="557" t="s">
        <v>1072</v>
      </c>
      <c r="G500" s="316"/>
      <c r="H500" s="438"/>
      <c r="I500" s="296" t="s">
        <v>599</v>
      </c>
      <c r="J500" s="296" t="s">
        <v>614</v>
      </c>
      <c r="K500" s="316"/>
      <c r="L500" s="293"/>
      <c r="M500" s="293" t="s">
        <v>606</v>
      </c>
      <c r="N500" s="375" t="s">
        <v>522</v>
      </c>
      <c r="O500" s="85" t="s">
        <v>127</v>
      </c>
      <c r="P500" s="86"/>
      <c r="Q500" s="18"/>
      <c r="R500" s="18">
        <v>2</v>
      </c>
      <c r="S500" s="18">
        <v>2</v>
      </c>
      <c r="T500" s="18">
        <v>2</v>
      </c>
      <c r="U500" s="18">
        <v>2</v>
      </c>
      <c r="V500" s="18"/>
      <c r="W500" s="18">
        <v>2</v>
      </c>
      <c r="X500" s="18"/>
      <c r="Y500" s="18"/>
      <c r="Z500" s="18"/>
      <c r="AA500" s="18"/>
      <c r="AB500" s="266">
        <f t="shared" ref="AB500" si="163">SUM(P501:AA501)</f>
        <v>18740</v>
      </c>
      <c r="AC500" s="290"/>
      <c r="AD500" s="290"/>
      <c r="AE500" s="290"/>
      <c r="AF500" s="290"/>
      <c r="AG500" s="336">
        <v>50</v>
      </c>
      <c r="AH500" s="260">
        <f>SUM(P501:U501)</f>
        <v>18000</v>
      </c>
    </row>
    <row r="501" spans="1:34" ht="22.9" customHeight="1">
      <c r="A501" s="375"/>
      <c r="B501" s="375"/>
      <c r="C501" s="293"/>
      <c r="D501" s="375"/>
      <c r="E501" s="375"/>
      <c r="F501" s="558"/>
      <c r="G501" s="317"/>
      <c r="H501" s="296"/>
      <c r="I501" s="296"/>
      <c r="J501" s="296"/>
      <c r="K501" s="317"/>
      <c r="L501" s="293"/>
      <c r="M501" s="293"/>
      <c r="N501" s="375"/>
      <c r="O501" s="85" t="s">
        <v>19</v>
      </c>
      <c r="P501" s="86"/>
      <c r="Q501" s="165"/>
      <c r="R501" s="165">
        <f>1460+40</f>
        <v>1500</v>
      </c>
      <c r="S501" s="165">
        <v>7120</v>
      </c>
      <c r="T501" s="165">
        <v>6420</v>
      </c>
      <c r="U501" s="165">
        <f>2920+40</f>
        <v>2960</v>
      </c>
      <c r="V501" s="18"/>
      <c r="W501" s="19">
        <f>680+60</f>
        <v>740</v>
      </c>
      <c r="X501" s="18"/>
      <c r="Y501" s="18"/>
      <c r="Z501" s="18"/>
      <c r="AA501" s="165"/>
      <c r="AB501" s="267"/>
      <c r="AC501" s="290"/>
      <c r="AD501" s="290"/>
      <c r="AE501" s="290"/>
      <c r="AF501" s="290"/>
      <c r="AG501" s="337"/>
      <c r="AH501" s="273"/>
    </row>
    <row r="502" spans="1:34" ht="37.5">
      <c r="A502" s="10"/>
      <c r="B502" s="10"/>
      <c r="C502" s="10" t="s">
        <v>102</v>
      </c>
      <c r="D502" s="12"/>
      <c r="E502" s="12"/>
      <c r="F502" s="10"/>
      <c r="G502" s="103"/>
      <c r="H502" s="103"/>
      <c r="I502" s="103"/>
      <c r="J502" s="103"/>
      <c r="K502" s="103"/>
      <c r="L502" s="10"/>
      <c r="M502" s="11"/>
      <c r="N502" s="11"/>
      <c r="O502" s="12"/>
      <c r="P502" s="57">
        <f t="shared" ref="P502:AA502" si="164">SUM(P503,P606,P631)</f>
        <v>79870</v>
      </c>
      <c r="Q502" s="57">
        <f t="shared" si="164"/>
        <v>115850</v>
      </c>
      <c r="R502" s="57">
        <f t="shared" si="164"/>
        <v>265480</v>
      </c>
      <c r="S502" s="57">
        <f t="shared" si="164"/>
        <v>54750</v>
      </c>
      <c r="T502" s="57">
        <f t="shared" si="164"/>
        <v>48700</v>
      </c>
      <c r="U502" s="57">
        <f t="shared" si="164"/>
        <v>65150</v>
      </c>
      <c r="V502" s="57">
        <f t="shared" si="164"/>
        <v>68700</v>
      </c>
      <c r="W502" s="57">
        <f t="shared" si="164"/>
        <v>103900</v>
      </c>
      <c r="X502" s="57">
        <f t="shared" si="164"/>
        <v>176020</v>
      </c>
      <c r="Y502" s="57">
        <f t="shared" si="164"/>
        <v>40600</v>
      </c>
      <c r="Z502" s="57">
        <f t="shared" si="164"/>
        <v>37200</v>
      </c>
      <c r="AA502" s="57">
        <f t="shared" si="164"/>
        <v>13300</v>
      </c>
      <c r="AB502" s="59">
        <f>SUM(P502:AA502)</f>
        <v>1069520</v>
      </c>
      <c r="AC502" s="11"/>
      <c r="AD502" s="11"/>
      <c r="AE502" s="11"/>
      <c r="AF502" s="11"/>
      <c r="AG502" s="11"/>
      <c r="AH502" s="59">
        <f>SUM(AH503,AH606,AH631)</f>
        <v>629800</v>
      </c>
    </row>
    <row r="503" spans="1:34">
      <c r="A503" s="13"/>
      <c r="B503" s="13"/>
      <c r="C503" s="13" t="s">
        <v>302</v>
      </c>
      <c r="D503" s="8"/>
      <c r="E503" s="8"/>
      <c r="F503" s="228"/>
      <c r="G503" s="73"/>
      <c r="H503" s="73"/>
      <c r="I503" s="73"/>
      <c r="J503" s="73"/>
      <c r="K503" s="73"/>
      <c r="L503" s="13"/>
      <c r="M503" s="9"/>
      <c r="N503" s="9"/>
      <c r="O503" s="8"/>
      <c r="P503" s="56">
        <f>P505</f>
        <v>49870</v>
      </c>
      <c r="Q503" s="56">
        <f t="shared" ref="Q503:AA503" si="165">Q505</f>
        <v>52170</v>
      </c>
      <c r="R503" s="56">
        <f t="shared" si="165"/>
        <v>179160</v>
      </c>
      <c r="S503" s="56">
        <f t="shared" si="165"/>
        <v>14750</v>
      </c>
      <c r="T503" s="56">
        <f t="shared" si="165"/>
        <v>8700</v>
      </c>
      <c r="U503" s="56">
        <f t="shared" si="165"/>
        <v>7150</v>
      </c>
      <c r="V503" s="56">
        <f t="shared" si="165"/>
        <v>28700</v>
      </c>
      <c r="W503" s="56">
        <f t="shared" si="165"/>
        <v>26420</v>
      </c>
      <c r="X503" s="56">
        <f t="shared" si="165"/>
        <v>114700</v>
      </c>
      <c r="Y503" s="56">
        <f t="shared" si="165"/>
        <v>7600</v>
      </c>
      <c r="Z503" s="56">
        <f t="shared" si="165"/>
        <v>4200</v>
      </c>
      <c r="AA503" s="56">
        <f t="shared" si="165"/>
        <v>1000</v>
      </c>
      <c r="AB503" s="71">
        <f>SUM(P503:AA503)</f>
        <v>494420</v>
      </c>
      <c r="AC503" s="9"/>
      <c r="AD503" s="9"/>
      <c r="AE503" s="9"/>
      <c r="AF503" s="9"/>
      <c r="AG503" s="9"/>
      <c r="AH503" s="71">
        <f>SUM(AH504)</f>
        <v>311800</v>
      </c>
    </row>
    <row r="504" spans="1:34" ht="37.5">
      <c r="A504" s="392"/>
      <c r="B504" s="392" t="s">
        <v>1169</v>
      </c>
      <c r="C504" s="305" t="s">
        <v>303</v>
      </c>
      <c r="D504" s="392"/>
      <c r="E504" s="392"/>
      <c r="F504" s="533"/>
      <c r="G504" s="284"/>
      <c r="H504" s="303"/>
      <c r="I504" s="303"/>
      <c r="J504" s="303"/>
      <c r="K504" s="284"/>
      <c r="L504" s="305"/>
      <c r="M504" s="305"/>
      <c r="N504" s="305" t="s">
        <v>45</v>
      </c>
      <c r="O504" s="83" t="s">
        <v>41</v>
      </c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  <c r="AB504" s="266">
        <f>SUM(P505:AA505)</f>
        <v>494420</v>
      </c>
      <c r="AC504" s="289" t="s">
        <v>997</v>
      </c>
      <c r="AD504" s="289" t="s">
        <v>986</v>
      </c>
      <c r="AE504" s="289"/>
      <c r="AF504" s="289"/>
      <c r="AG504" s="286"/>
      <c r="AH504" s="260">
        <f>SUM(AH506,AH520,AH528,AH536,AH540,AH548,AH554,AH558,AH562,AH570,AH576,AH582,AH590,AH596,AH602)</f>
        <v>311800</v>
      </c>
    </row>
    <row r="505" spans="1:34" ht="38.450000000000003" customHeight="1">
      <c r="A505" s="392"/>
      <c r="B505" s="392"/>
      <c r="C505" s="305"/>
      <c r="D505" s="392"/>
      <c r="E505" s="392"/>
      <c r="F505" s="533"/>
      <c r="G505" s="285"/>
      <c r="H505" s="303"/>
      <c r="I505" s="303"/>
      <c r="J505" s="303"/>
      <c r="K505" s="285"/>
      <c r="L505" s="305"/>
      <c r="M505" s="305"/>
      <c r="N505" s="305"/>
      <c r="O505" s="83" t="s">
        <v>19</v>
      </c>
      <c r="P505" s="34">
        <f>SUM(P507,P521,P529,P537,P541,P549,P555,P559,P563,P571,P577,P583,P591,P597,P603)</f>
        <v>49870</v>
      </c>
      <c r="Q505" s="34">
        <f t="shared" ref="Q505:AA505" si="166">SUM(Q507,Q521,Q529,Q537,Q541,Q549,Q555,Q559,Q563,Q571,Q577,Q583,Q591,Q597,Q603)</f>
        <v>52170</v>
      </c>
      <c r="R505" s="34">
        <f t="shared" si="166"/>
        <v>179160</v>
      </c>
      <c r="S505" s="34">
        <f t="shared" si="166"/>
        <v>14750</v>
      </c>
      <c r="T505" s="34">
        <f t="shared" si="166"/>
        <v>8700</v>
      </c>
      <c r="U505" s="34">
        <f t="shared" si="166"/>
        <v>7150</v>
      </c>
      <c r="V505" s="34">
        <f t="shared" si="166"/>
        <v>28700</v>
      </c>
      <c r="W505" s="34">
        <f t="shared" si="166"/>
        <v>26420</v>
      </c>
      <c r="X505" s="34">
        <f t="shared" si="166"/>
        <v>114700</v>
      </c>
      <c r="Y505" s="34">
        <f t="shared" si="166"/>
        <v>7600</v>
      </c>
      <c r="Z505" s="34">
        <f t="shared" si="166"/>
        <v>4200</v>
      </c>
      <c r="AA505" s="34">
        <f t="shared" si="166"/>
        <v>1000</v>
      </c>
      <c r="AB505" s="267"/>
      <c r="AC505" s="289"/>
      <c r="AD505" s="289"/>
      <c r="AE505" s="289"/>
      <c r="AF505" s="289"/>
      <c r="AG505" s="321"/>
      <c r="AH505" s="273"/>
    </row>
    <row r="506" spans="1:34" s="66" customFormat="1" ht="27.6" customHeight="1">
      <c r="A506" s="347">
        <v>53</v>
      </c>
      <c r="B506" s="347" t="s">
        <v>1170</v>
      </c>
      <c r="C506" s="374" t="s">
        <v>860</v>
      </c>
      <c r="D506" s="347">
        <v>1</v>
      </c>
      <c r="E506" s="347" t="s">
        <v>73</v>
      </c>
      <c r="F506" s="470" t="s">
        <v>1073</v>
      </c>
      <c r="G506" s="314">
        <v>2</v>
      </c>
      <c r="H506" s="275" t="s">
        <v>74</v>
      </c>
      <c r="I506" s="275" t="s">
        <v>75</v>
      </c>
      <c r="J506" s="275" t="s">
        <v>76</v>
      </c>
      <c r="K506" s="314" t="s">
        <v>77</v>
      </c>
      <c r="L506" s="374"/>
      <c r="M506" s="374"/>
      <c r="N506" s="347" t="s">
        <v>71</v>
      </c>
      <c r="O506" s="89" t="s">
        <v>41</v>
      </c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9">
        <v>1</v>
      </c>
      <c r="AA506" s="87"/>
      <c r="AB506" s="265">
        <f>SUM(P507:AA507)</f>
        <v>151600</v>
      </c>
      <c r="AC506" s="262" t="s">
        <v>998</v>
      </c>
      <c r="AD506" s="264" t="s">
        <v>986</v>
      </c>
      <c r="AE506" s="264"/>
      <c r="AF506" s="264"/>
      <c r="AG506" s="322">
        <f>SUM(AG508:AG519)</f>
        <v>100</v>
      </c>
      <c r="AH506" s="265">
        <f>SUM(AH508:AH519)</f>
        <v>35500</v>
      </c>
    </row>
    <row r="507" spans="1:34" s="66" customFormat="1" ht="24.6" customHeight="1">
      <c r="A507" s="347"/>
      <c r="B507" s="347"/>
      <c r="C507" s="374"/>
      <c r="D507" s="347"/>
      <c r="E507" s="347"/>
      <c r="F507" s="470"/>
      <c r="G507" s="315"/>
      <c r="H507" s="275"/>
      <c r="I507" s="275"/>
      <c r="J507" s="275"/>
      <c r="K507" s="315"/>
      <c r="L507" s="374"/>
      <c r="M507" s="374"/>
      <c r="N507" s="347"/>
      <c r="O507" s="89" t="s">
        <v>19</v>
      </c>
      <c r="P507" s="67">
        <f>SUM(P509,P511,P513,P515,P517,P519)</f>
        <v>4750</v>
      </c>
      <c r="Q507" s="67">
        <f t="shared" ref="Q507:AA507" si="167">SUM(Q509,Q511,Q513,Q515,Q517,Q519)</f>
        <v>4750</v>
      </c>
      <c r="R507" s="67">
        <f t="shared" si="167"/>
        <v>9500</v>
      </c>
      <c r="S507" s="67">
        <f t="shared" si="167"/>
        <v>4750</v>
      </c>
      <c r="T507" s="67">
        <f t="shared" si="167"/>
        <v>7000</v>
      </c>
      <c r="U507" s="67">
        <f t="shared" si="167"/>
        <v>4750</v>
      </c>
      <c r="V507" s="67">
        <f t="shared" si="167"/>
        <v>7000</v>
      </c>
      <c r="W507" s="67">
        <f t="shared" si="167"/>
        <v>4600</v>
      </c>
      <c r="X507" s="67">
        <f t="shared" si="167"/>
        <v>99500</v>
      </c>
      <c r="Y507" s="67">
        <f t="shared" si="167"/>
        <v>2500</v>
      </c>
      <c r="Z507" s="67">
        <f t="shared" si="167"/>
        <v>2500</v>
      </c>
      <c r="AA507" s="67">
        <f t="shared" si="167"/>
        <v>0</v>
      </c>
      <c r="AB507" s="265"/>
      <c r="AC507" s="262"/>
      <c r="AD507" s="264"/>
      <c r="AE507" s="264"/>
      <c r="AF507" s="264"/>
      <c r="AG507" s="323"/>
      <c r="AH507" s="265"/>
    </row>
    <row r="508" spans="1:34" ht="21.6" customHeight="1">
      <c r="A508" s="375"/>
      <c r="B508" s="375"/>
      <c r="C508" s="293" t="s">
        <v>79</v>
      </c>
      <c r="D508" s="375">
        <v>1</v>
      </c>
      <c r="E508" s="375" t="s">
        <v>80</v>
      </c>
      <c r="F508" s="471" t="s">
        <v>1073</v>
      </c>
      <c r="G508" s="316"/>
      <c r="H508" s="296"/>
      <c r="I508" s="296" t="s">
        <v>75</v>
      </c>
      <c r="J508" s="296" t="s">
        <v>81</v>
      </c>
      <c r="K508" s="316"/>
      <c r="L508" s="293" t="s">
        <v>78</v>
      </c>
      <c r="M508" s="293"/>
      <c r="N508" s="502" t="s">
        <v>82</v>
      </c>
      <c r="O508" s="85" t="s">
        <v>50</v>
      </c>
      <c r="P508" s="86"/>
      <c r="Q508" s="77"/>
      <c r="R508" s="77"/>
      <c r="S508" s="77"/>
      <c r="T508" s="77"/>
      <c r="U508" s="77"/>
      <c r="V508" s="77"/>
      <c r="W508" s="77"/>
      <c r="X508" s="85">
        <v>55</v>
      </c>
      <c r="Y508" s="77"/>
      <c r="Z508" s="77"/>
      <c r="AA508" s="77"/>
      <c r="AB508" s="266">
        <f t="shared" ref="AB508:AB518" si="168">SUM(P509:AA509)</f>
        <v>95000</v>
      </c>
      <c r="AC508" s="290" t="s">
        <v>654</v>
      </c>
      <c r="AD508" s="290"/>
      <c r="AE508" s="290"/>
      <c r="AF508" s="290"/>
      <c r="AG508" s="312">
        <v>20</v>
      </c>
      <c r="AH508" s="260">
        <f>SUM(P509:U509)</f>
        <v>0</v>
      </c>
    </row>
    <row r="509" spans="1:34" ht="22.15" customHeight="1">
      <c r="A509" s="375"/>
      <c r="B509" s="375"/>
      <c r="C509" s="293"/>
      <c r="D509" s="375"/>
      <c r="E509" s="375"/>
      <c r="F509" s="471"/>
      <c r="G509" s="317"/>
      <c r="H509" s="296"/>
      <c r="I509" s="296"/>
      <c r="J509" s="296"/>
      <c r="K509" s="317"/>
      <c r="L509" s="293"/>
      <c r="M509" s="293"/>
      <c r="N509" s="502"/>
      <c r="O509" s="85" t="s">
        <v>19</v>
      </c>
      <c r="P509" s="24"/>
      <c r="Q509" s="23"/>
      <c r="R509" s="23"/>
      <c r="S509" s="23"/>
      <c r="T509" s="23"/>
      <c r="U509" s="23"/>
      <c r="V509" s="23"/>
      <c r="W509" s="23"/>
      <c r="X509" s="23">
        <v>95000</v>
      </c>
      <c r="Y509" s="23"/>
      <c r="Z509" s="23"/>
      <c r="AA509" s="23"/>
      <c r="AB509" s="267"/>
      <c r="AC509" s="290"/>
      <c r="AD509" s="290"/>
      <c r="AE509" s="290"/>
      <c r="AF509" s="290"/>
      <c r="AG509" s="313"/>
      <c r="AH509" s="273"/>
    </row>
    <row r="510" spans="1:34">
      <c r="A510" s="375"/>
      <c r="B510" s="375"/>
      <c r="C510" s="293" t="s">
        <v>83</v>
      </c>
      <c r="D510" s="375">
        <v>6</v>
      </c>
      <c r="E510" s="375" t="s">
        <v>80</v>
      </c>
      <c r="F510" s="471" t="s">
        <v>1073</v>
      </c>
      <c r="G510" s="316"/>
      <c r="H510" s="296"/>
      <c r="I510" s="296" t="s">
        <v>75</v>
      </c>
      <c r="J510" s="296" t="s">
        <v>76</v>
      </c>
      <c r="K510" s="316"/>
      <c r="L510" s="293" t="s">
        <v>78</v>
      </c>
      <c r="M510" s="293"/>
      <c r="N510" s="444" t="s">
        <v>84</v>
      </c>
      <c r="O510" s="85" t="s">
        <v>50</v>
      </c>
      <c r="P510" s="85">
        <v>15</v>
      </c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266">
        <f t="shared" si="168"/>
        <v>2250</v>
      </c>
      <c r="AC510" s="290"/>
      <c r="AD510" s="354"/>
      <c r="AE510" s="354">
        <v>243180</v>
      </c>
      <c r="AF510" s="293" t="s">
        <v>939</v>
      </c>
      <c r="AG510" s="312">
        <v>10</v>
      </c>
      <c r="AH510" s="260">
        <f>SUM(P511:U511)</f>
        <v>2250</v>
      </c>
    </row>
    <row r="511" spans="1:34" ht="26.45" customHeight="1">
      <c r="A511" s="375"/>
      <c r="B511" s="375"/>
      <c r="C511" s="293"/>
      <c r="D511" s="375"/>
      <c r="E511" s="375"/>
      <c r="F511" s="471"/>
      <c r="G511" s="317"/>
      <c r="H511" s="296"/>
      <c r="I511" s="296"/>
      <c r="J511" s="296"/>
      <c r="K511" s="317"/>
      <c r="L511" s="293"/>
      <c r="M511" s="293"/>
      <c r="N511" s="445"/>
      <c r="O511" s="85" t="s">
        <v>19</v>
      </c>
      <c r="P511" s="201">
        <v>2250</v>
      </c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67"/>
      <c r="AC511" s="290"/>
      <c r="AD511" s="290"/>
      <c r="AE511" s="290"/>
      <c r="AF511" s="293"/>
      <c r="AG511" s="313"/>
      <c r="AH511" s="273"/>
    </row>
    <row r="512" spans="1:34">
      <c r="A512" s="375"/>
      <c r="B512" s="375"/>
      <c r="C512" s="293" t="s">
        <v>85</v>
      </c>
      <c r="D512" s="375">
        <v>3</v>
      </c>
      <c r="E512" s="375" t="s">
        <v>80</v>
      </c>
      <c r="F512" s="471" t="s">
        <v>1074</v>
      </c>
      <c r="G512" s="316"/>
      <c r="H512" s="296"/>
      <c r="I512" s="296" t="s">
        <v>75</v>
      </c>
      <c r="J512" s="296" t="s">
        <v>76</v>
      </c>
      <c r="K512" s="316"/>
      <c r="L512" s="293" t="s">
        <v>78</v>
      </c>
      <c r="M512" s="293"/>
      <c r="N512" s="444" t="s">
        <v>84</v>
      </c>
      <c r="O512" s="85" t="s">
        <v>50</v>
      </c>
      <c r="P512" s="86"/>
      <c r="Q512" s="85">
        <v>15</v>
      </c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266">
        <f t="shared" si="168"/>
        <v>2250</v>
      </c>
      <c r="AC512" s="290"/>
      <c r="AD512" s="354"/>
      <c r="AE512" s="354">
        <v>243203</v>
      </c>
      <c r="AF512" s="293" t="s">
        <v>939</v>
      </c>
      <c r="AG512" s="312">
        <v>20</v>
      </c>
      <c r="AH512" s="260">
        <f>SUM(P513:U513)</f>
        <v>2250</v>
      </c>
    </row>
    <row r="513" spans="1:34" ht="25.15" customHeight="1">
      <c r="A513" s="375"/>
      <c r="B513" s="375"/>
      <c r="C513" s="293"/>
      <c r="D513" s="375"/>
      <c r="E513" s="375"/>
      <c r="F513" s="471"/>
      <c r="G513" s="317"/>
      <c r="H513" s="296"/>
      <c r="I513" s="296"/>
      <c r="J513" s="296"/>
      <c r="K513" s="317"/>
      <c r="L513" s="293"/>
      <c r="M513" s="293"/>
      <c r="N513" s="445"/>
      <c r="O513" s="85" t="s">
        <v>19</v>
      </c>
      <c r="P513" s="24"/>
      <c r="Q513" s="22">
        <v>2250</v>
      </c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67"/>
      <c r="AC513" s="290"/>
      <c r="AD513" s="290"/>
      <c r="AE513" s="290"/>
      <c r="AF513" s="293"/>
      <c r="AG513" s="313"/>
      <c r="AH513" s="273"/>
    </row>
    <row r="514" spans="1:34">
      <c r="A514" s="375"/>
      <c r="B514" s="375"/>
      <c r="C514" s="293" t="s">
        <v>86</v>
      </c>
      <c r="D514" s="375">
        <v>2</v>
      </c>
      <c r="E514" s="375" t="s">
        <v>87</v>
      </c>
      <c r="F514" s="471" t="s">
        <v>1075</v>
      </c>
      <c r="G514" s="316"/>
      <c r="H514" s="296"/>
      <c r="I514" s="296" t="s">
        <v>75</v>
      </c>
      <c r="J514" s="296" t="s">
        <v>76</v>
      </c>
      <c r="K514" s="316"/>
      <c r="L514" s="293" t="s">
        <v>78</v>
      </c>
      <c r="M514" s="293"/>
      <c r="N514" s="444" t="s">
        <v>719</v>
      </c>
      <c r="O514" s="85" t="s">
        <v>88</v>
      </c>
      <c r="P514" s="86"/>
      <c r="Q514" s="77"/>
      <c r="R514" s="202">
        <v>2</v>
      </c>
      <c r="S514" s="202">
        <v>1</v>
      </c>
      <c r="T514" s="202">
        <v>1</v>
      </c>
      <c r="U514" s="202">
        <v>1</v>
      </c>
      <c r="V514" s="202">
        <v>2</v>
      </c>
      <c r="W514" s="202">
        <v>1</v>
      </c>
      <c r="X514" s="202">
        <v>1</v>
      </c>
      <c r="Y514" s="77"/>
      <c r="Z514" s="77"/>
      <c r="AA514" s="77"/>
      <c r="AB514" s="266">
        <f t="shared" si="168"/>
        <v>19850</v>
      </c>
      <c r="AC514" s="290"/>
      <c r="AD514" s="549"/>
      <c r="AE514" s="540" t="s">
        <v>940</v>
      </c>
      <c r="AF514" s="293" t="s">
        <v>939</v>
      </c>
      <c r="AG514" s="312">
        <v>20</v>
      </c>
      <c r="AH514" s="260">
        <f>SUM(P515:U515)</f>
        <v>11250</v>
      </c>
    </row>
    <row r="515" spans="1:34" ht="25.15" customHeight="1">
      <c r="A515" s="375"/>
      <c r="B515" s="375"/>
      <c r="C515" s="293"/>
      <c r="D515" s="375"/>
      <c r="E515" s="375"/>
      <c r="F515" s="471"/>
      <c r="G515" s="317"/>
      <c r="H515" s="296"/>
      <c r="I515" s="296"/>
      <c r="J515" s="296"/>
      <c r="K515" s="317"/>
      <c r="L515" s="293"/>
      <c r="M515" s="293"/>
      <c r="N515" s="445"/>
      <c r="O515" s="85" t="s">
        <v>19</v>
      </c>
      <c r="P515" s="24"/>
      <c r="Q515" s="23"/>
      <c r="R515" s="23">
        <v>4500</v>
      </c>
      <c r="S515" s="23">
        <v>2250</v>
      </c>
      <c r="T515" s="23">
        <v>2250</v>
      </c>
      <c r="U515" s="23">
        <v>2250</v>
      </c>
      <c r="V515" s="23">
        <v>4500</v>
      </c>
      <c r="W515" s="23">
        <v>2100</v>
      </c>
      <c r="X515" s="23">
        <v>2000</v>
      </c>
      <c r="Y515" s="23"/>
      <c r="Z515" s="23"/>
      <c r="AA515" s="23"/>
      <c r="AB515" s="267"/>
      <c r="AC515" s="290"/>
      <c r="AD515" s="550"/>
      <c r="AE515" s="541"/>
      <c r="AF515" s="293"/>
      <c r="AG515" s="313"/>
      <c r="AH515" s="273"/>
    </row>
    <row r="516" spans="1:34">
      <c r="A516" s="375"/>
      <c r="B516" s="375"/>
      <c r="C516" s="293" t="s">
        <v>89</v>
      </c>
      <c r="D516" s="375">
        <v>4</v>
      </c>
      <c r="E516" s="375" t="s">
        <v>87</v>
      </c>
      <c r="F516" s="471" t="s">
        <v>1076</v>
      </c>
      <c r="G516" s="316"/>
      <c r="H516" s="296"/>
      <c r="I516" s="296" t="s">
        <v>75</v>
      </c>
      <c r="J516" s="296" t="s">
        <v>76</v>
      </c>
      <c r="K516" s="316"/>
      <c r="L516" s="293" t="s">
        <v>90</v>
      </c>
      <c r="M516" s="293"/>
      <c r="N516" s="444" t="s">
        <v>84</v>
      </c>
      <c r="O516" s="85" t="s">
        <v>50</v>
      </c>
      <c r="P516" s="86"/>
      <c r="Q516" s="77"/>
      <c r="R516" s="77"/>
      <c r="S516" s="77"/>
      <c r="T516" s="86">
        <v>15</v>
      </c>
      <c r="U516" s="77"/>
      <c r="V516" s="77"/>
      <c r="W516" s="77"/>
      <c r="X516" s="77"/>
      <c r="Y516" s="77"/>
      <c r="Z516" s="77"/>
      <c r="AA516" s="77"/>
      <c r="AB516" s="266">
        <f t="shared" si="168"/>
        <v>2250</v>
      </c>
      <c r="AC516" s="290"/>
      <c r="AD516" s="290"/>
      <c r="AE516" s="290"/>
      <c r="AF516" s="290"/>
      <c r="AG516" s="312">
        <v>20</v>
      </c>
      <c r="AH516" s="260">
        <f>SUM(P517:U517)</f>
        <v>2250</v>
      </c>
    </row>
    <row r="517" spans="1:34" ht="28.15" customHeight="1">
      <c r="A517" s="375"/>
      <c r="B517" s="375"/>
      <c r="C517" s="293"/>
      <c r="D517" s="375"/>
      <c r="E517" s="375"/>
      <c r="F517" s="471"/>
      <c r="G517" s="317"/>
      <c r="H517" s="296"/>
      <c r="I517" s="296"/>
      <c r="J517" s="296"/>
      <c r="K517" s="317"/>
      <c r="L517" s="293"/>
      <c r="M517" s="293"/>
      <c r="N517" s="445"/>
      <c r="O517" s="85" t="s">
        <v>19</v>
      </c>
      <c r="P517" s="24"/>
      <c r="Q517" s="23"/>
      <c r="R517" s="23"/>
      <c r="S517" s="23"/>
      <c r="T517" s="24">
        <v>2250</v>
      </c>
      <c r="U517" s="23"/>
      <c r="V517" s="23"/>
      <c r="W517" s="23"/>
      <c r="X517" s="23"/>
      <c r="Y517" s="23"/>
      <c r="Z517" s="23"/>
      <c r="AA517" s="23"/>
      <c r="AB517" s="267"/>
      <c r="AC517" s="290"/>
      <c r="AD517" s="290"/>
      <c r="AE517" s="290"/>
      <c r="AF517" s="290"/>
      <c r="AG517" s="313"/>
      <c r="AH517" s="273"/>
    </row>
    <row r="518" spans="1:34">
      <c r="A518" s="375"/>
      <c r="B518" s="375"/>
      <c r="C518" s="293" t="s">
        <v>91</v>
      </c>
      <c r="D518" s="375">
        <v>5</v>
      </c>
      <c r="E518" s="375" t="s">
        <v>80</v>
      </c>
      <c r="F518" s="471" t="s">
        <v>1073</v>
      </c>
      <c r="G518" s="316"/>
      <c r="H518" s="296"/>
      <c r="I518" s="296" t="s">
        <v>75</v>
      </c>
      <c r="J518" s="296" t="s">
        <v>76</v>
      </c>
      <c r="K518" s="316"/>
      <c r="L518" s="293" t="s">
        <v>92</v>
      </c>
      <c r="M518" s="293" t="s">
        <v>93</v>
      </c>
      <c r="N518" s="312" t="s">
        <v>151</v>
      </c>
      <c r="O518" s="85" t="s">
        <v>94</v>
      </c>
      <c r="P518" s="86"/>
      <c r="Q518" s="77"/>
      <c r="R518" s="77"/>
      <c r="S518" s="77"/>
      <c r="T518" s="77"/>
      <c r="U518" s="77"/>
      <c r="V518" s="77"/>
      <c r="W518" s="77"/>
      <c r="X518" s="77"/>
      <c r="Y518" s="77"/>
      <c r="Z518" s="85">
        <v>8</v>
      </c>
      <c r="AA518" s="85"/>
      <c r="AB518" s="266">
        <f t="shared" si="168"/>
        <v>30000</v>
      </c>
      <c r="AC518" s="290"/>
      <c r="AD518" s="290"/>
      <c r="AE518" s="290"/>
      <c r="AF518" s="290"/>
      <c r="AG518" s="312">
        <v>10</v>
      </c>
      <c r="AH518" s="260">
        <f>SUM(P519:U519)</f>
        <v>17500</v>
      </c>
    </row>
    <row r="519" spans="1:34" ht="24" customHeight="1">
      <c r="A519" s="375"/>
      <c r="B519" s="375"/>
      <c r="C519" s="293"/>
      <c r="D519" s="375"/>
      <c r="E519" s="375"/>
      <c r="F519" s="471"/>
      <c r="G519" s="317"/>
      <c r="H519" s="296"/>
      <c r="I519" s="296"/>
      <c r="J519" s="296"/>
      <c r="K519" s="317"/>
      <c r="L519" s="293"/>
      <c r="M519" s="293"/>
      <c r="N519" s="313"/>
      <c r="O519" s="85" t="s">
        <v>19</v>
      </c>
      <c r="P519" s="35">
        <v>2500</v>
      </c>
      <c r="Q519" s="35">
        <v>2500</v>
      </c>
      <c r="R519" s="35">
        <f>2500+2500</f>
        <v>5000</v>
      </c>
      <c r="S519" s="35">
        <v>2500</v>
      </c>
      <c r="T519" s="35">
        <v>2500</v>
      </c>
      <c r="U519" s="35">
        <v>2500</v>
      </c>
      <c r="V519" s="35">
        <v>2500</v>
      </c>
      <c r="W519" s="35">
        <v>2500</v>
      </c>
      <c r="X519" s="35">
        <v>2500</v>
      </c>
      <c r="Y519" s="35">
        <v>2500</v>
      </c>
      <c r="Z519" s="35">
        <v>2500</v>
      </c>
      <c r="AA519" s="35"/>
      <c r="AB519" s="267"/>
      <c r="AC519" s="290"/>
      <c r="AD519" s="290"/>
      <c r="AE519" s="290"/>
      <c r="AF519" s="290"/>
      <c r="AG519" s="313"/>
      <c r="AH519" s="273"/>
    </row>
    <row r="520" spans="1:34" s="66" customFormat="1" ht="21.6" customHeight="1">
      <c r="A520" s="347">
        <v>54</v>
      </c>
      <c r="B520" s="347" t="s">
        <v>1171</v>
      </c>
      <c r="C520" s="374" t="s">
        <v>861</v>
      </c>
      <c r="D520" s="347">
        <v>2</v>
      </c>
      <c r="E520" s="347" t="s">
        <v>73</v>
      </c>
      <c r="F520" s="470" t="s">
        <v>1073</v>
      </c>
      <c r="G520" s="314">
        <v>2</v>
      </c>
      <c r="H520" s="275" t="s">
        <v>74</v>
      </c>
      <c r="I520" s="275" t="s">
        <v>75</v>
      </c>
      <c r="J520" s="275" t="s">
        <v>76</v>
      </c>
      <c r="K520" s="314" t="s">
        <v>77</v>
      </c>
      <c r="L520" s="374"/>
      <c r="M520" s="374"/>
      <c r="N520" s="347" t="s">
        <v>71</v>
      </c>
      <c r="O520" s="89" t="s">
        <v>41</v>
      </c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  <c r="AA520" s="87">
        <v>1</v>
      </c>
      <c r="AB520" s="265">
        <f>SUM(P521:AA521)</f>
        <v>0</v>
      </c>
      <c r="AC520" s="262" t="s">
        <v>998</v>
      </c>
      <c r="AD520" s="264" t="s">
        <v>986</v>
      </c>
      <c r="AE520" s="264"/>
      <c r="AF520" s="264"/>
      <c r="AG520" s="322">
        <v>100</v>
      </c>
      <c r="AH520" s="265">
        <f>SUM(AH522:AH527)</f>
        <v>0</v>
      </c>
    </row>
    <row r="521" spans="1:34" s="66" customFormat="1" ht="31.15" customHeight="1">
      <c r="A521" s="347"/>
      <c r="B521" s="347"/>
      <c r="C521" s="374"/>
      <c r="D521" s="347"/>
      <c r="E521" s="347"/>
      <c r="F521" s="470"/>
      <c r="G521" s="315"/>
      <c r="H521" s="275"/>
      <c r="I521" s="275"/>
      <c r="J521" s="275"/>
      <c r="K521" s="315"/>
      <c r="L521" s="374"/>
      <c r="M521" s="374"/>
      <c r="N521" s="347"/>
      <c r="O521" s="89" t="s">
        <v>19</v>
      </c>
      <c r="P521" s="90">
        <f>SUM(P523,P525,P527)</f>
        <v>0</v>
      </c>
      <c r="Q521" s="90">
        <f t="shared" ref="Q521:AA521" si="169">SUM(Q523,Q525,Q527)</f>
        <v>0</v>
      </c>
      <c r="R521" s="90">
        <f t="shared" si="169"/>
        <v>0</v>
      </c>
      <c r="S521" s="90">
        <f t="shared" si="169"/>
        <v>0</v>
      </c>
      <c r="T521" s="90">
        <f t="shared" si="169"/>
        <v>0</v>
      </c>
      <c r="U521" s="90">
        <f t="shared" si="169"/>
        <v>0</v>
      </c>
      <c r="V521" s="90">
        <f t="shared" si="169"/>
        <v>0</v>
      </c>
      <c r="W521" s="90">
        <f t="shared" si="169"/>
        <v>0</v>
      </c>
      <c r="X521" s="90">
        <f t="shared" si="169"/>
        <v>0</v>
      </c>
      <c r="Y521" s="90">
        <f t="shared" si="169"/>
        <v>0</v>
      </c>
      <c r="Z521" s="90">
        <f t="shared" si="169"/>
        <v>0</v>
      </c>
      <c r="AA521" s="90">
        <f t="shared" si="169"/>
        <v>0</v>
      </c>
      <c r="AB521" s="265"/>
      <c r="AC521" s="262"/>
      <c r="AD521" s="264"/>
      <c r="AE521" s="264"/>
      <c r="AF521" s="264"/>
      <c r="AG521" s="323"/>
      <c r="AH521" s="265"/>
    </row>
    <row r="522" spans="1:34" ht="34.9" customHeight="1">
      <c r="A522" s="375"/>
      <c r="B522" s="375"/>
      <c r="C522" s="293" t="s">
        <v>95</v>
      </c>
      <c r="D522" s="375">
        <v>3</v>
      </c>
      <c r="E522" s="375" t="s">
        <v>80</v>
      </c>
      <c r="F522" s="471" t="s">
        <v>1073</v>
      </c>
      <c r="G522" s="316"/>
      <c r="H522" s="296"/>
      <c r="I522" s="296" t="s">
        <v>75</v>
      </c>
      <c r="J522" s="296" t="s">
        <v>76</v>
      </c>
      <c r="K522" s="316"/>
      <c r="L522" s="293" t="s">
        <v>96</v>
      </c>
      <c r="M522" s="293"/>
      <c r="N522" s="502" t="s">
        <v>151</v>
      </c>
      <c r="O522" s="85" t="s">
        <v>94</v>
      </c>
      <c r="P522" s="86"/>
      <c r="Q522" s="85">
        <v>8</v>
      </c>
      <c r="R522" s="85"/>
      <c r="S522" s="77"/>
      <c r="T522" s="77"/>
      <c r="U522" s="77"/>
      <c r="V522" s="77"/>
      <c r="W522" s="77"/>
      <c r="X522" s="77"/>
      <c r="Y522" s="77"/>
      <c r="Z522" s="77"/>
      <c r="AA522" s="77"/>
      <c r="AB522" s="266">
        <f t="shared" ref="AB522:AB526" si="170">SUM(P523:AA523)</f>
        <v>0</v>
      </c>
      <c r="AC522" s="290"/>
      <c r="AD522" s="354"/>
      <c r="AE522" s="354">
        <v>243217</v>
      </c>
      <c r="AF522" s="293" t="s">
        <v>939</v>
      </c>
      <c r="AG522" s="312">
        <v>40</v>
      </c>
      <c r="AH522" s="260">
        <f>SUM(P523:U523)</f>
        <v>0</v>
      </c>
    </row>
    <row r="523" spans="1:34" ht="24" customHeight="1">
      <c r="A523" s="375"/>
      <c r="B523" s="375"/>
      <c r="C523" s="293"/>
      <c r="D523" s="375"/>
      <c r="E523" s="375"/>
      <c r="F523" s="471"/>
      <c r="G523" s="317"/>
      <c r="H523" s="296"/>
      <c r="I523" s="296"/>
      <c r="J523" s="296"/>
      <c r="K523" s="317"/>
      <c r="L523" s="293"/>
      <c r="M523" s="293"/>
      <c r="N523" s="502"/>
      <c r="O523" s="85" t="s">
        <v>19</v>
      </c>
      <c r="P523" s="86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267"/>
      <c r="AC523" s="290"/>
      <c r="AD523" s="290"/>
      <c r="AE523" s="290"/>
      <c r="AF523" s="293"/>
      <c r="AG523" s="313"/>
      <c r="AH523" s="273"/>
    </row>
    <row r="524" spans="1:34">
      <c r="A524" s="375"/>
      <c r="B524" s="375"/>
      <c r="C524" s="293" t="s">
        <v>97</v>
      </c>
      <c r="D524" s="375">
        <v>2</v>
      </c>
      <c r="E524" s="375" t="s">
        <v>80</v>
      </c>
      <c r="F524" s="471" t="s">
        <v>1073</v>
      </c>
      <c r="G524" s="316"/>
      <c r="H524" s="296"/>
      <c r="I524" s="296" t="s">
        <v>75</v>
      </c>
      <c r="J524" s="296" t="s">
        <v>76</v>
      </c>
      <c r="K524" s="316"/>
      <c r="L524" s="293" t="s">
        <v>98</v>
      </c>
      <c r="M524" s="293" t="s">
        <v>99</v>
      </c>
      <c r="N524" s="444" t="s">
        <v>215</v>
      </c>
      <c r="O524" s="85" t="s">
        <v>94</v>
      </c>
      <c r="P524" s="85"/>
      <c r="Q524" s="77"/>
      <c r="R524" s="77"/>
      <c r="S524" s="77"/>
      <c r="T524" s="77"/>
      <c r="U524" s="85"/>
      <c r="V524" s="92"/>
      <c r="W524" s="77"/>
      <c r="X524" s="222"/>
      <c r="Y524" s="85">
        <v>1</v>
      </c>
      <c r="Z524" s="77"/>
      <c r="AA524" s="77"/>
      <c r="AB524" s="266">
        <f t="shared" si="170"/>
        <v>0</v>
      </c>
      <c r="AC524" s="290"/>
      <c r="AD524" s="290"/>
      <c r="AE524" s="290"/>
      <c r="AF524" s="290"/>
      <c r="AG524" s="312">
        <v>20</v>
      </c>
      <c r="AH524" s="260">
        <f>SUM(P525:U525)</f>
        <v>0</v>
      </c>
    </row>
    <row r="525" spans="1:34" ht="28.9" customHeight="1">
      <c r="A525" s="375"/>
      <c r="B525" s="375"/>
      <c r="C525" s="293"/>
      <c r="D525" s="375"/>
      <c r="E525" s="375"/>
      <c r="F525" s="471"/>
      <c r="G525" s="317"/>
      <c r="H525" s="296"/>
      <c r="I525" s="296"/>
      <c r="J525" s="296"/>
      <c r="K525" s="317"/>
      <c r="L525" s="293"/>
      <c r="M525" s="293"/>
      <c r="N525" s="445"/>
      <c r="O525" s="85" t="s">
        <v>19</v>
      </c>
      <c r="P525" s="203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267"/>
      <c r="AC525" s="290"/>
      <c r="AD525" s="290"/>
      <c r="AE525" s="290"/>
      <c r="AF525" s="290"/>
      <c r="AG525" s="313"/>
      <c r="AH525" s="273"/>
    </row>
    <row r="526" spans="1:34">
      <c r="A526" s="375"/>
      <c r="B526" s="375"/>
      <c r="C526" s="293" t="s">
        <v>100</v>
      </c>
      <c r="D526" s="375">
        <v>1</v>
      </c>
      <c r="E526" s="375" t="s">
        <v>80</v>
      </c>
      <c r="F526" s="471" t="s">
        <v>1074</v>
      </c>
      <c r="G526" s="316"/>
      <c r="H526" s="296"/>
      <c r="I526" s="296" t="s">
        <v>75</v>
      </c>
      <c r="J526" s="296" t="s">
        <v>76</v>
      </c>
      <c r="K526" s="316"/>
      <c r="L526" s="293" t="s">
        <v>96</v>
      </c>
      <c r="M526" s="293"/>
      <c r="N526" s="444" t="s">
        <v>151</v>
      </c>
      <c r="O526" s="85" t="s">
        <v>94</v>
      </c>
      <c r="P526" s="86"/>
      <c r="Q526" s="85"/>
      <c r="R526" s="77"/>
      <c r="S526" s="77"/>
      <c r="T526" s="77"/>
      <c r="U526" s="77"/>
      <c r="V526" s="77"/>
      <c r="W526" s="77"/>
      <c r="X526" s="77"/>
      <c r="Y526" s="85">
        <v>4</v>
      </c>
      <c r="Z526" s="85">
        <v>4</v>
      </c>
      <c r="AA526" s="77"/>
      <c r="AB526" s="266">
        <f t="shared" si="170"/>
        <v>0</v>
      </c>
      <c r="AC526" s="290"/>
      <c r="AD526" s="290"/>
      <c r="AE526" s="290"/>
      <c r="AF526" s="290"/>
      <c r="AG526" s="312">
        <v>40</v>
      </c>
      <c r="AH526" s="260">
        <f>SUM(P527:U527)</f>
        <v>0</v>
      </c>
    </row>
    <row r="527" spans="1:34" ht="43.5" customHeight="1">
      <c r="A527" s="375"/>
      <c r="B527" s="375"/>
      <c r="C527" s="293"/>
      <c r="D527" s="375"/>
      <c r="E527" s="375"/>
      <c r="F527" s="471"/>
      <c r="G527" s="317"/>
      <c r="H527" s="296"/>
      <c r="I527" s="296"/>
      <c r="J527" s="296"/>
      <c r="K527" s="317"/>
      <c r="L527" s="293"/>
      <c r="M527" s="293"/>
      <c r="N527" s="445"/>
      <c r="O527" s="85" t="s">
        <v>19</v>
      </c>
      <c r="P527" s="86"/>
      <c r="Q527" s="85"/>
      <c r="R527" s="77"/>
      <c r="S527" s="77"/>
      <c r="T527" s="77"/>
      <c r="U527" s="77"/>
      <c r="V527" s="77"/>
      <c r="W527" s="77"/>
      <c r="X527" s="77"/>
      <c r="Y527" s="77"/>
      <c r="Z527" s="77" t="s">
        <v>101</v>
      </c>
      <c r="AA527" s="77"/>
      <c r="AB527" s="267"/>
      <c r="AC527" s="290"/>
      <c r="AD527" s="290"/>
      <c r="AE527" s="290"/>
      <c r="AF527" s="290"/>
      <c r="AG527" s="313"/>
      <c r="AH527" s="273"/>
    </row>
    <row r="528" spans="1:34" s="109" customFormat="1">
      <c r="A528" s="275">
        <v>55</v>
      </c>
      <c r="B528" s="275" t="s">
        <v>1172</v>
      </c>
      <c r="C528" s="294" t="s">
        <v>862</v>
      </c>
      <c r="D528" s="275">
        <v>3</v>
      </c>
      <c r="E528" s="295" t="s">
        <v>433</v>
      </c>
      <c r="F528" s="436" t="s">
        <v>1077</v>
      </c>
      <c r="G528" s="426" t="s">
        <v>434</v>
      </c>
      <c r="H528" s="295" t="s">
        <v>435</v>
      </c>
      <c r="I528" s="295" t="s">
        <v>436</v>
      </c>
      <c r="J528" s="295" t="s">
        <v>437</v>
      </c>
      <c r="K528" s="426" t="s">
        <v>38</v>
      </c>
      <c r="L528" s="294"/>
      <c r="M528" s="294"/>
      <c r="N528" s="275" t="s">
        <v>334</v>
      </c>
      <c r="O528" s="99" t="s">
        <v>335</v>
      </c>
      <c r="P528" s="133">
        <f>SUM(P530,P532,P534)</f>
        <v>0</v>
      </c>
      <c r="Q528" s="133">
        <f t="shared" ref="Q528:AA528" si="171">SUM(Q530,Q532,Q534)</f>
        <v>0</v>
      </c>
      <c r="R528" s="133">
        <f t="shared" si="171"/>
        <v>1</v>
      </c>
      <c r="S528" s="133">
        <f t="shared" si="171"/>
        <v>0</v>
      </c>
      <c r="T528" s="133">
        <f t="shared" si="171"/>
        <v>0</v>
      </c>
      <c r="U528" s="133">
        <f t="shared" si="171"/>
        <v>1</v>
      </c>
      <c r="V528" s="133">
        <f t="shared" si="171"/>
        <v>0</v>
      </c>
      <c r="W528" s="133">
        <f t="shared" si="171"/>
        <v>1</v>
      </c>
      <c r="X528" s="133">
        <f t="shared" si="171"/>
        <v>0</v>
      </c>
      <c r="Y528" s="133">
        <f t="shared" si="171"/>
        <v>0</v>
      </c>
      <c r="Z528" s="133">
        <f t="shared" si="171"/>
        <v>0</v>
      </c>
      <c r="AA528" s="133">
        <f t="shared" si="171"/>
        <v>0</v>
      </c>
      <c r="AB528" s="265">
        <f>SUM(P529:AA529)</f>
        <v>1500</v>
      </c>
      <c r="AC528" s="262" t="s">
        <v>998</v>
      </c>
      <c r="AD528" s="262" t="s">
        <v>987</v>
      </c>
      <c r="AE528" s="262"/>
      <c r="AF528" s="262"/>
      <c r="AG528" s="326">
        <f>SUM(AG530:AG535)</f>
        <v>100</v>
      </c>
      <c r="AH528" s="265">
        <f>SUM(AH530:AH535)</f>
        <v>0</v>
      </c>
    </row>
    <row r="529" spans="1:34" s="109" customFormat="1">
      <c r="A529" s="275"/>
      <c r="B529" s="275"/>
      <c r="C529" s="294"/>
      <c r="D529" s="275"/>
      <c r="E529" s="295"/>
      <c r="F529" s="436"/>
      <c r="G529" s="427"/>
      <c r="H529" s="295"/>
      <c r="I529" s="295"/>
      <c r="J529" s="295"/>
      <c r="K529" s="427"/>
      <c r="L529" s="294"/>
      <c r="M529" s="294"/>
      <c r="N529" s="275"/>
      <c r="O529" s="99" t="s">
        <v>19</v>
      </c>
      <c r="P529" s="133">
        <f>SUM(P531,P533,P535)</f>
        <v>0</v>
      </c>
      <c r="Q529" s="133">
        <f t="shared" ref="Q529:AA529" si="172">SUM(Q531,Q533,Q535)</f>
        <v>0</v>
      </c>
      <c r="R529" s="133">
        <f t="shared" si="172"/>
        <v>0</v>
      </c>
      <c r="S529" s="133">
        <f t="shared" si="172"/>
        <v>0</v>
      </c>
      <c r="T529" s="133">
        <f t="shared" si="172"/>
        <v>0</v>
      </c>
      <c r="U529" s="133">
        <f t="shared" si="172"/>
        <v>0</v>
      </c>
      <c r="V529" s="133">
        <f t="shared" si="172"/>
        <v>0</v>
      </c>
      <c r="W529" s="133">
        <f t="shared" si="172"/>
        <v>1500</v>
      </c>
      <c r="X529" s="133">
        <f t="shared" si="172"/>
        <v>0</v>
      </c>
      <c r="Y529" s="133">
        <f t="shared" si="172"/>
        <v>0</v>
      </c>
      <c r="Z529" s="133">
        <f t="shared" si="172"/>
        <v>0</v>
      </c>
      <c r="AA529" s="133">
        <f t="shared" si="172"/>
        <v>0</v>
      </c>
      <c r="AB529" s="265"/>
      <c r="AC529" s="262"/>
      <c r="AD529" s="262"/>
      <c r="AE529" s="262"/>
      <c r="AF529" s="262"/>
      <c r="AG529" s="327"/>
      <c r="AH529" s="265"/>
    </row>
    <row r="530" spans="1:34" s="45" customFormat="1">
      <c r="A530" s="296"/>
      <c r="B530" s="296"/>
      <c r="C530" s="304" t="s">
        <v>438</v>
      </c>
      <c r="D530" s="296">
        <v>2</v>
      </c>
      <c r="E530" s="302" t="s">
        <v>433</v>
      </c>
      <c r="F530" s="369" t="s">
        <v>1077</v>
      </c>
      <c r="G530" s="310"/>
      <c r="H530" s="302"/>
      <c r="I530" s="302" t="s">
        <v>436</v>
      </c>
      <c r="J530" s="302" t="s">
        <v>437</v>
      </c>
      <c r="K530" s="310"/>
      <c r="L530" s="304" t="s">
        <v>34</v>
      </c>
      <c r="M530" s="304"/>
      <c r="N530" s="296" t="s">
        <v>43</v>
      </c>
      <c r="O530" s="75" t="s">
        <v>42</v>
      </c>
      <c r="P530" s="136"/>
      <c r="Q530" s="136"/>
      <c r="R530" s="136">
        <v>1</v>
      </c>
      <c r="S530" s="136"/>
      <c r="T530" s="136"/>
      <c r="U530" s="136"/>
      <c r="V530" s="136"/>
      <c r="W530" s="136"/>
      <c r="X530" s="136"/>
      <c r="Y530" s="136"/>
      <c r="Z530" s="136"/>
      <c r="AA530" s="136"/>
      <c r="AB530" s="266">
        <f t="shared" ref="AB530" si="173">SUM(P531:AA531)</f>
        <v>0</v>
      </c>
      <c r="AC530" s="273"/>
      <c r="AD530" s="273"/>
      <c r="AE530" s="273"/>
      <c r="AF530" s="273"/>
      <c r="AG530" s="324">
        <v>20</v>
      </c>
      <c r="AH530" s="260">
        <f>SUM(P531:U531)</f>
        <v>0</v>
      </c>
    </row>
    <row r="531" spans="1:34" s="45" customFormat="1">
      <c r="A531" s="296"/>
      <c r="B531" s="296"/>
      <c r="C531" s="304"/>
      <c r="D531" s="296"/>
      <c r="E531" s="302"/>
      <c r="F531" s="369"/>
      <c r="G531" s="311"/>
      <c r="H531" s="302"/>
      <c r="I531" s="302"/>
      <c r="J531" s="302"/>
      <c r="K531" s="311"/>
      <c r="L531" s="304"/>
      <c r="M531" s="304"/>
      <c r="N531" s="296"/>
      <c r="O531" s="75" t="s">
        <v>19</v>
      </c>
      <c r="P531" s="136"/>
      <c r="Q531" s="136"/>
      <c r="R531" s="136"/>
      <c r="S531" s="136"/>
      <c r="T531" s="136"/>
      <c r="U531" s="136"/>
      <c r="V531" s="136"/>
      <c r="W531" s="136"/>
      <c r="X531" s="136"/>
      <c r="Y531" s="136"/>
      <c r="Z531" s="136"/>
      <c r="AA531" s="136"/>
      <c r="AB531" s="267"/>
      <c r="AC531" s="273"/>
      <c r="AD531" s="273"/>
      <c r="AE531" s="273"/>
      <c r="AF531" s="273"/>
      <c r="AG531" s="325"/>
      <c r="AH531" s="273"/>
    </row>
    <row r="532" spans="1:34" s="45" customFormat="1">
      <c r="A532" s="296"/>
      <c r="B532" s="296"/>
      <c r="C532" s="304" t="s">
        <v>439</v>
      </c>
      <c r="D532" s="296">
        <v>1</v>
      </c>
      <c r="E532" s="302" t="s">
        <v>433</v>
      </c>
      <c r="F532" s="369" t="s">
        <v>1077</v>
      </c>
      <c r="G532" s="310"/>
      <c r="H532" s="302"/>
      <c r="I532" s="302" t="s">
        <v>436</v>
      </c>
      <c r="J532" s="302" t="s">
        <v>437</v>
      </c>
      <c r="K532" s="310"/>
      <c r="L532" s="304" t="s">
        <v>34</v>
      </c>
      <c r="M532" s="304"/>
      <c r="N532" s="296" t="s">
        <v>334</v>
      </c>
      <c r="O532" s="75" t="s">
        <v>335</v>
      </c>
      <c r="P532" s="136"/>
      <c r="Q532" s="136"/>
      <c r="R532" s="136"/>
      <c r="S532" s="136"/>
      <c r="T532" s="136"/>
      <c r="U532" s="136">
        <v>1</v>
      </c>
      <c r="V532" s="136"/>
      <c r="W532" s="136"/>
      <c r="X532" s="136"/>
      <c r="Y532" s="136"/>
      <c r="Z532" s="136"/>
      <c r="AA532" s="136"/>
      <c r="AB532" s="266">
        <f t="shared" ref="AB532" si="174">SUM(P533:AA533)</f>
        <v>0</v>
      </c>
      <c r="AC532" s="273"/>
      <c r="AD532" s="273"/>
      <c r="AE532" s="273"/>
      <c r="AF532" s="273"/>
      <c r="AG532" s="324">
        <v>60</v>
      </c>
      <c r="AH532" s="266">
        <f>SUM(P533:U533)</f>
        <v>0</v>
      </c>
    </row>
    <row r="533" spans="1:34" s="45" customFormat="1">
      <c r="A533" s="296"/>
      <c r="B533" s="296"/>
      <c r="C533" s="304"/>
      <c r="D533" s="296"/>
      <c r="E533" s="302"/>
      <c r="F533" s="369"/>
      <c r="G533" s="311"/>
      <c r="H533" s="302"/>
      <c r="I533" s="302"/>
      <c r="J533" s="302"/>
      <c r="K533" s="311"/>
      <c r="L533" s="304"/>
      <c r="M533" s="304"/>
      <c r="N533" s="296"/>
      <c r="O533" s="75" t="s">
        <v>19</v>
      </c>
      <c r="P533" s="136"/>
      <c r="Q533" s="136"/>
      <c r="R533" s="136"/>
      <c r="S533" s="136"/>
      <c r="T533" s="136"/>
      <c r="U533" s="136"/>
      <c r="V533" s="136"/>
      <c r="W533" s="136"/>
      <c r="X533" s="136"/>
      <c r="Y533" s="136"/>
      <c r="Z533" s="136"/>
      <c r="AA533" s="136"/>
      <c r="AB533" s="267"/>
      <c r="AC533" s="273"/>
      <c r="AD533" s="273"/>
      <c r="AE533" s="273"/>
      <c r="AF533" s="273"/>
      <c r="AG533" s="325"/>
      <c r="AH533" s="267"/>
    </row>
    <row r="534" spans="1:34" s="45" customFormat="1">
      <c r="A534" s="296"/>
      <c r="B534" s="296"/>
      <c r="C534" s="304" t="s">
        <v>440</v>
      </c>
      <c r="D534" s="296">
        <v>3</v>
      </c>
      <c r="E534" s="302" t="s">
        <v>433</v>
      </c>
      <c r="F534" s="369" t="s">
        <v>1077</v>
      </c>
      <c r="G534" s="310"/>
      <c r="H534" s="302"/>
      <c r="I534" s="302" t="s">
        <v>436</v>
      </c>
      <c r="J534" s="302" t="s">
        <v>437</v>
      </c>
      <c r="K534" s="310"/>
      <c r="L534" s="304" t="s">
        <v>34</v>
      </c>
      <c r="M534" s="304"/>
      <c r="N534" s="296" t="s">
        <v>43</v>
      </c>
      <c r="O534" s="75" t="s">
        <v>42</v>
      </c>
      <c r="P534" s="136"/>
      <c r="Q534" s="136"/>
      <c r="R534" s="136"/>
      <c r="S534" s="136"/>
      <c r="T534" s="136"/>
      <c r="U534" s="136"/>
      <c r="V534" s="136"/>
      <c r="W534" s="136">
        <v>1</v>
      </c>
      <c r="X534" s="136"/>
      <c r="Y534" s="136"/>
      <c r="Z534" s="136"/>
      <c r="AA534" s="136"/>
      <c r="AB534" s="266">
        <f t="shared" ref="AB534" si="175">SUM(P535:AA535)</f>
        <v>1500</v>
      </c>
      <c r="AC534" s="273"/>
      <c r="AD534" s="273"/>
      <c r="AE534" s="273"/>
      <c r="AF534" s="273"/>
      <c r="AG534" s="324">
        <v>20</v>
      </c>
      <c r="AH534" s="266">
        <f>SUM(P535:U535)</f>
        <v>0</v>
      </c>
    </row>
    <row r="535" spans="1:34" s="45" customFormat="1">
      <c r="A535" s="296"/>
      <c r="B535" s="296"/>
      <c r="C535" s="304"/>
      <c r="D535" s="296"/>
      <c r="E535" s="302"/>
      <c r="F535" s="369"/>
      <c r="G535" s="311"/>
      <c r="H535" s="302"/>
      <c r="I535" s="302"/>
      <c r="J535" s="302"/>
      <c r="K535" s="311"/>
      <c r="L535" s="304"/>
      <c r="M535" s="304"/>
      <c r="N535" s="296"/>
      <c r="O535" s="75" t="s">
        <v>19</v>
      </c>
      <c r="P535" s="136"/>
      <c r="Q535" s="136"/>
      <c r="R535" s="136"/>
      <c r="S535" s="136"/>
      <c r="T535" s="136"/>
      <c r="U535" s="136"/>
      <c r="V535" s="136"/>
      <c r="W535" s="136">
        <v>1500</v>
      </c>
      <c r="X535" s="136"/>
      <c r="Y535" s="136"/>
      <c r="Z535" s="136"/>
      <c r="AA535" s="136"/>
      <c r="AB535" s="267"/>
      <c r="AC535" s="273"/>
      <c r="AD535" s="273"/>
      <c r="AE535" s="273"/>
      <c r="AF535" s="273"/>
      <c r="AG535" s="325"/>
      <c r="AH535" s="267"/>
    </row>
    <row r="536" spans="1:34" s="111" customFormat="1" ht="21.75" customHeight="1">
      <c r="A536" s="275">
        <v>56</v>
      </c>
      <c r="B536" s="275" t="s">
        <v>1173</v>
      </c>
      <c r="C536" s="294" t="s">
        <v>863</v>
      </c>
      <c r="D536" s="275">
        <v>4</v>
      </c>
      <c r="E536" s="295" t="s">
        <v>441</v>
      </c>
      <c r="F536" s="436" t="s">
        <v>1078</v>
      </c>
      <c r="G536" s="314">
        <v>1</v>
      </c>
      <c r="H536" s="275" t="s">
        <v>435</v>
      </c>
      <c r="I536" s="275" t="s">
        <v>106</v>
      </c>
      <c r="J536" s="275" t="s">
        <v>442</v>
      </c>
      <c r="K536" s="426" t="s">
        <v>38</v>
      </c>
      <c r="L536" s="294"/>
      <c r="M536" s="294"/>
      <c r="N536" s="275" t="s">
        <v>151</v>
      </c>
      <c r="O536" s="99" t="s">
        <v>216</v>
      </c>
      <c r="P536" s="112">
        <f>SUM(P538)</f>
        <v>0</v>
      </c>
      <c r="Q536" s="112">
        <f t="shared" ref="Q536:AA536" si="176">SUM(Q538)</f>
        <v>0</v>
      </c>
      <c r="R536" s="112">
        <f t="shared" si="176"/>
        <v>0</v>
      </c>
      <c r="S536" s="112">
        <f t="shared" si="176"/>
        <v>8</v>
      </c>
      <c r="T536" s="112">
        <f t="shared" si="176"/>
        <v>0</v>
      </c>
      <c r="U536" s="112">
        <f t="shared" si="176"/>
        <v>0</v>
      </c>
      <c r="V536" s="112">
        <f t="shared" si="176"/>
        <v>0</v>
      </c>
      <c r="W536" s="112">
        <f t="shared" si="176"/>
        <v>0</v>
      </c>
      <c r="X536" s="112">
        <f t="shared" si="176"/>
        <v>0</v>
      </c>
      <c r="Y536" s="112">
        <f t="shared" si="176"/>
        <v>0</v>
      </c>
      <c r="Z536" s="112">
        <f t="shared" si="176"/>
        <v>0</v>
      </c>
      <c r="AA536" s="112">
        <f t="shared" si="176"/>
        <v>0</v>
      </c>
      <c r="AB536" s="265">
        <f>SUM(P537:AA537)</f>
        <v>36400</v>
      </c>
      <c r="AC536" s="262" t="s">
        <v>998</v>
      </c>
      <c r="AD536" s="262" t="s">
        <v>987</v>
      </c>
      <c r="AE536" s="262"/>
      <c r="AF536" s="262"/>
      <c r="AG536" s="326">
        <v>100</v>
      </c>
      <c r="AH536" s="265">
        <f>SUM(AH538)</f>
        <v>36400</v>
      </c>
    </row>
    <row r="537" spans="1:34" s="111" customFormat="1">
      <c r="A537" s="275"/>
      <c r="B537" s="275"/>
      <c r="C537" s="294"/>
      <c r="D537" s="275"/>
      <c r="E537" s="295"/>
      <c r="F537" s="436"/>
      <c r="G537" s="315"/>
      <c r="H537" s="275"/>
      <c r="I537" s="275"/>
      <c r="J537" s="275"/>
      <c r="K537" s="427"/>
      <c r="L537" s="294"/>
      <c r="M537" s="294"/>
      <c r="N537" s="275"/>
      <c r="O537" s="99" t="s">
        <v>19</v>
      </c>
      <c r="P537" s="112">
        <f>SUM(P539)</f>
        <v>12920</v>
      </c>
      <c r="Q537" s="112">
        <f t="shared" ref="Q537:AA537" si="177">SUM(Q539)</f>
        <v>3420</v>
      </c>
      <c r="R537" s="112">
        <f t="shared" si="177"/>
        <v>12760</v>
      </c>
      <c r="S537" s="112">
        <f t="shared" si="177"/>
        <v>7300</v>
      </c>
      <c r="T537" s="112">
        <f t="shared" si="177"/>
        <v>0</v>
      </c>
      <c r="U537" s="112">
        <f t="shared" si="177"/>
        <v>0</v>
      </c>
      <c r="V537" s="112">
        <f t="shared" si="177"/>
        <v>0</v>
      </c>
      <c r="W537" s="112">
        <f t="shared" si="177"/>
        <v>0</v>
      </c>
      <c r="X537" s="112">
        <f t="shared" si="177"/>
        <v>0</v>
      </c>
      <c r="Y537" s="112">
        <f t="shared" si="177"/>
        <v>0</v>
      </c>
      <c r="Z537" s="112">
        <f t="shared" si="177"/>
        <v>0</v>
      </c>
      <c r="AA537" s="112">
        <f t="shared" si="177"/>
        <v>0</v>
      </c>
      <c r="AB537" s="265"/>
      <c r="AC537" s="262"/>
      <c r="AD537" s="262"/>
      <c r="AE537" s="262"/>
      <c r="AF537" s="262"/>
      <c r="AG537" s="327"/>
      <c r="AH537" s="265"/>
    </row>
    <row r="538" spans="1:34" s="45" customFormat="1" ht="37.5">
      <c r="A538" s="303"/>
      <c r="B538" s="303"/>
      <c r="C538" s="304" t="s">
        <v>444</v>
      </c>
      <c r="D538" s="296">
        <v>1</v>
      </c>
      <c r="E538" s="302" t="s">
        <v>441</v>
      </c>
      <c r="F538" s="369" t="s">
        <v>1078</v>
      </c>
      <c r="G538" s="316"/>
      <c r="H538" s="296"/>
      <c r="I538" s="296" t="s">
        <v>106</v>
      </c>
      <c r="J538" s="296" t="s">
        <v>442</v>
      </c>
      <c r="K538" s="310"/>
      <c r="L538" s="304"/>
      <c r="M538" s="304" t="s">
        <v>443</v>
      </c>
      <c r="N538" s="296" t="s">
        <v>151</v>
      </c>
      <c r="O538" s="75" t="s">
        <v>151</v>
      </c>
      <c r="P538" s="122"/>
      <c r="Q538" s="122"/>
      <c r="R538" s="122"/>
      <c r="S538" s="122">
        <v>8</v>
      </c>
      <c r="T538" s="122"/>
      <c r="U538" s="166"/>
      <c r="V538" s="166"/>
      <c r="W538" s="166"/>
      <c r="X538" s="166"/>
      <c r="Y538" s="166"/>
      <c r="Z538" s="166"/>
      <c r="AA538" s="166"/>
      <c r="AB538" s="266">
        <f t="shared" ref="AB538" si="178">SUM(P539:AA539)</f>
        <v>36400</v>
      </c>
      <c r="AC538" s="318"/>
      <c r="AD538" s="318"/>
      <c r="AE538" s="318"/>
      <c r="AF538" s="318"/>
      <c r="AG538" s="328">
        <v>100</v>
      </c>
      <c r="AH538" s="266">
        <f>SUM(P539:U539)</f>
        <v>36400</v>
      </c>
    </row>
    <row r="539" spans="1:34" s="45" customFormat="1" ht="21" customHeight="1">
      <c r="A539" s="303"/>
      <c r="B539" s="303"/>
      <c r="C539" s="304"/>
      <c r="D539" s="296"/>
      <c r="E539" s="302"/>
      <c r="F539" s="369"/>
      <c r="G539" s="317"/>
      <c r="H539" s="296"/>
      <c r="I539" s="296"/>
      <c r="J539" s="296"/>
      <c r="K539" s="311"/>
      <c r="L539" s="304"/>
      <c r="M539" s="304"/>
      <c r="N539" s="296"/>
      <c r="O539" s="75" t="s">
        <v>19</v>
      </c>
      <c r="P539" s="122">
        <v>12920</v>
      </c>
      <c r="Q539" s="122">
        <v>3420</v>
      </c>
      <c r="R539" s="122">
        <v>12760</v>
      </c>
      <c r="S539" s="122">
        <v>7300</v>
      </c>
      <c r="T539" s="122"/>
      <c r="U539" s="166"/>
      <c r="V539" s="166"/>
      <c r="W539" s="166"/>
      <c r="X539" s="166"/>
      <c r="Y539" s="166"/>
      <c r="Z539" s="166"/>
      <c r="AA539" s="166"/>
      <c r="AB539" s="267"/>
      <c r="AC539" s="318"/>
      <c r="AD539" s="318"/>
      <c r="AE539" s="318"/>
      <c r="AF539" s="318"/>
      <c r="AG539" s="329"/>
      <c r="AH539" s="267"/>
    </row>
    <row r="540" spans="1:34" s="109" customFormat="1">
      <c r="A540" s="275">
        <v>57</v>
      </c>
      <c r="B540" s="275" t="s">
        <v>1174</v>
      </c>
      <c r="C540" s="294" t="s">
        <v>864</v>
      </c>
      <c r="D540" s="275">
        <v>5</v>
      </c>
      <c r="E540" s="295" t="s">
        <v>441</v>
      </c>
      <c r="F540" s="436" t="s">
        <v>1078</v>
      </c>
      <c r="G540" s="314">
        <v>1</v>
      </c>
      <c r="H540" s="275" t="s">
        <v>435</v>
      </c>
      <c r="I540" s="295" t="s">
        <v>436</v>
      </c>
      <c r="J540" s="275" t="s">
        <v>445</v>
      </c>
      <c r="K540" s="426" t="s">
        <v>38</v>
      </c>
      <c r="L540" s="294"/>
      <c r="M540" s="294"/>
      <c r="N540" s="294" t="s">
        <v>151</v>
      </c>
      <c r="O540" s="99" t="s">
        <v>94</v>
      </c>
      <c r="P540" s="112">
        <f>SUM(P542,P544,P546)</f>
        <v>0</v>
      </c>
      <c r="Q540" s="112"/>
      <c r="R540" s="112"/>
      <c r="S540" s="112">
        <f t="shared" ref="S540:AA540" si="179">SUM(S542,S544,S546)</f>
        <v>0</v>
      </c>
      <c r="T540" s="112">
        <f t="shared" si="179"/>
        <v>0</v>
      </c>
      <c r="U540" s="112">
        <f t="shared" si="179"/>
        <v>0</v>
      </c>
      <c r="V540" s="112">
        <f t="shared" si="179"/>
        <v>3</v>
      </c>
      <c r="W540" s="112">
        <f t="shared" si="179"/>
        <v>3</v>
      </c>
      <c r="X540" s="112">
        <f t="shared" si="179"/>
        <v>2</v>
      </c>
      <c r="Y540" s="112">
        <f t="shared" si="179"/>
        <v>0</v>
      </c>
      <c r="Z540" s="112">
        <f t="shared" si="179"/>
        <v>0</v>
      </c>
      <c r="AA540" s="112">
        <f t="shared" si="179"/>
        <v>0</v>
      </c>
      <c r="AB540" s="265">
        <f>SUM(P541:AA541)</f>
        <v>133600</v>
      </c>
      <c r="AC540" s="262" t="s">
        <v>998</v>
      </c>
      <c r="AD540" s="262" t="s">
        <v>987</v>
      </c>
      <c r="AE540" s="262"/>
      <c r="AF540" s="262"/>
      <c r="AG540" s="326">
        <v>100</v>
      </c>
      <c r="AH540" s="265">
        <f>SUM(AH542:AH547)</f>
        <v>109800</v>
      </c>
    </row>
    <row r="541" spans="1:34" s="109" customFormat="1" ht="51" customHeight="1">
      <c r="A541" s="275"/>
      <c r="B541" s="275"/>
      <c r="C541" s="294"/>
      <c r="D541" s="275"/>
      <c r="E541" s="295"/>
      <c r="F541" s="436"/>
      <c r="G541" s="315"/>
      <c r="H541" s="275"/>
      <c r="I541" s="295"/>
      <c r="J541" s="275"/>
      <c r="K541" s="427"/>
      <c r="L541" s="294"/>
      <c r="M541" s="294"/>
      <c r="N541" s="294"/>
      <c r="O541" s="99" t="s">
        <v>19</v>
      </c>
      <c r="P541" s="112">
        <f>SUM(P543,P545,P547)</f>
        <v>0</v>
      </c>
      <c r="Q541" s="112">
        <f t="shared" ref="Q541:AA541" si="180">SUM(Q543,Q545,Q547)</f>
        <v>1200</v>
      </c>
      <c r="R541" s="112">
        <f t="shared" si="180"/>
        <v>108600</v>
      </c>
      <c r="S541" s="112">
        <f t="shared" si="180"/>
        <v>0</v>
      </c>
      <c r="T541" s="112">
        <f t="shared" si="180"/>
        <v>0</v>
      </c>
      <c r="U541" s="112">
        <f t="shared" si="180"/>
        <v>0</v>
      </c>
      <c r="V541" s="112">
        <f t="shared" si="180"/>
        <v>8000</v>
      </c>
      <c r="W541" s="112">
        <f t="shared" si="180"/>
        <v>8000</v>
      </c>
      <c r="X541" s="112">
        <f t="shared" si="180"/>
        <v>7800</v>
      </c>
      <c r="Y541" s="112">
        <f t="shared" si="180"/>
        <v>0</v>
      </c>
      <c r="Z541" s="112">
        <f t="shared" si="180"/>
        <v>0</v>
      </c>
      <c r="AA541" s="112">
        <f t="shared" si="180"/>
        <v>0</v>
      </c>
      <c r="AB541" s="265"/>
      <c r="AC541" s="262"/>
      <c r="AD541" s="262"/>
      <c r="AE541" s="262"/>
      <c r="AF541" s="262"/>
      <c r="AG541" s="327"/>
      <c r="AH541" s="265"/>
    </row>
    <row r="542" spans="1:34" s="45" customFormat="1">
      <c r="A542" s="296"/>
      <c r="B542" s="296"/>
      <c r="C542" s="304" t="s">
        <v>447</v>
      </c>
      <c r="D542" s="296"/>
      <c r="E542" s="302" t="s">
        <v>441</v>
      </c>
      <c r="F542" s="369" t="s">
        <v>1078</v>
      </c>
      <c r="G542" s="316"/>
      <c r="H542" s="296"/>
      <c r="I542" s="302" t="s">
        <v>436</v>
      </c>
      <c r="J542" s="296" t="s">
        <v>445</v>
      </c>
      <c r="K542" s="310"/>
      <c r="L542" s="304" t="s">
        <v>34</v>
      </c>
      <c r="M542" s="304" t="s">
        <v>448</v>
      </c>
      <c r="N542" s="304" t="s">
        <v>151</v>
      </c>
      <c r="O542" s="75" t="s">
        <v>94</v>
      </c>
      <c r="P542" s="122"/>
      <c r="Q542" s="155">
        <v>8</v>
      </c>
      <c r="R542" s="155"/>
      <c r="S542" s="155"/>
      <c r="T542" s="155"/>
      <c r="U542" s="155"/>
      <c r="V542" s="155"/>
      <c r="W542" s="155"/>
      <c r="X542" s="155"/>
      <c r="Y542" s="155"/>
      <c r="Z542" s="155"/>
      <c r="AA542" s="155"/>
      <c r="AB542" s="266">
        <f t="shared" ref="AB542" si="181">SUM(P543:AA543)</f>
        <v>1200</v>
      </c>
      <c r="AC542" s="273"/>
      <c r="AD542" s="273"/>
      <c r="AE542" s="273" t="s">
        <v>955</v>
      </c>
      <c r="AF542" s="273" t="s">
        <v>956</v>
      </c>
      <c r="AG542" s="324">
        <v>20</v>
      </c>
      <c r="AH542" s="266">
        <f>SUM(P543:U543)</f>
        <v>1200</v>
      </c>
    </row>
    <row r="543" spans="1:34" s="45" customFormat="1" ht="37.15" customHeight="1">
      <c r="A543" s="296"/>
      <c r="B543" s="296"/>
      <c r="C543" s="304"/>
      <c r="D543" s="296"/>
      <c r="E543" s="302"/>
      <c r="F543" s="369"/>
      <c r="G543" s="317"/>
      <c r="H543" s="296"/>
      <c r="I543" s="302"/>
      <c r="J543" s="296"/>
      <c r="K543" s="311"/>
      <c r="L543" s="304"/>
      <c r="M543" s="304"/>
      <c r="N543" s="304"/>
      <c r="O543" s="75" t="s">
        <v>19</v>
      </c>
      <c r="P543" s="122"/>
      <c r="Q543" s="155">
        <v>1200</v>
      </c>
      <c r="R543" s="155"/>
      <c r="S543" s="155"/>
      <c r="T543" s="155"/>
      <c r="U543" s="155"/>
      <c r="V543" s="155"/>
      <c r="W543" s="155"/>
      <c r="X543" s="155"/>
      <c r="Y543" s="155"/>
      <c r="Z543" s="155"/>
      <c r="AA543" s="155"/>
      <c r="AB543" s="267"/>
      <c r="AC543" s="273"/>
      <c r="AD543" s="273"/>
      <c r="AE543" s="273"/>
      <c r="AF543" s="273"/>
      <c r="AG543" s="325"/>
      <c r="AH543" s="267"/>
    </row>
    <row r="544" spans="1:34" s="45" customFormat="1">
      <c r="A544" s="296"/>
      <c r="B544" s="296"/>
      <c r="C544" s="304" t="s">
        <v>906</v>
      </c>
      <c r="D544" s="296"/>
      <c r="E544" s="302" t="s">
        <v>441</v>
      </c>
      <c r="F544" s="369" t="s">
        <v>1078</v>
      </c>
      <c r="G544" s="316"/>
      <c r="H544" s="296"/>
      <c r="I544" s="302" t="s">
        <v>436</v>
      </c>
      <c r="J544" s="296" t="s">
        <v>445</v>
      </c>
      <c r="K544" s="310"/>
      <c r="L544" s="304" t="s">
        <v>34</v>
      </c>
      <c r="M544" s="304" t="s">
        <v>446</v>
      </c>
      <c r="N544" s="304" t="s">
        <v>151</v>
      </c>
      <c r="O544" s="75" t="s">
        <v>94</v>
      </c>
      <c r="P544" s="122"/>
      <c r="Q544" s="155"/>
      <c r="R544" s="155">
        <v>8</v>
      </c>
      <c r="S544" s="155"/>
      <c r="T544" s="155"/>
      <c r="U544" s="155"/>
      <c r="V544" s="155"/>
      <c r="W544" s="155"/>
      <c r="X544" s="155"/>
      <c r="Y544" s="155"/>
      <c r="Z544" s="155"/>
      <c r="AA544" s="155"/>
      <c r="AB544" s="260">
        <f>SUM(P545:AA545)</f>
        <v>108600</v>
      </c>
      <c r="AC544" s="273" t="s">
        <v>654</v>
      </c>
      <c r="AD544" s="273"/>
      <c r="AE544" s="273" t="s">
        <v>957</v>
      </c>
      <c r="AF544" s="273" t="s">
        <v>958</v>
      </c>
      <c r="AG544" s="324">
        <v>50</v>
      </c>
      <c r="AH544" s="266">
        <f>SUM(P545:U545)</f>
        <v>108600</v>
      </c>
    </row>
    <row r="545" spans="1:34" s="45" customFormat="1" ht="26.45" customHeight="1">
      <c r="A545" s="296"/>
      <c r="B545" s="296"/>
      <c r="C545" s="304"/>
      <c r="D545" s="296"/>
      <c r="E545" s="302"/>
      <c r="F545" s="369"/>
      <c r="G545" s="317"/>
      <c r="H545" s="296"/>
      <c r="I545" s="302"/>
      <c r="J545" s="296"/>
      <c r="K545" s="311"/>
      <c r="L545" s="304"/>
      <c r="M545" s="304"/>
      <c r="N545" s="304"/>
      <c r="O545" s="75" t="s">
        <v>19</v>
      </c>
      <c r="P545" s="122"/>
      <c r="Q545" s="155"/>
      <c r="R545" s="155">
        <v>108600</v>
      </c>
      <c r="S545" s="155"/>
      <c r="T545" s="155"/>
      <c r="U545" s="155"/>
      <c r="V545" s="155"/>
      <c r="W545" s="155"/>
      <c r="X545" s="155"/>
      <c r="Y545" s="155"/>
      <c r="Z545" s="155"/>
      <c r="AA545" s="155"/>
      <c r="AB545" s="260"/>
      <c r="AC545" s="273"/>
      <c r="AD545" s="273"/>
      <c r="AE545" s="273"/>
      <c r="AF545" s="273"/>
      <c r="AG545" s="325"/>
      <c r="AH545" s="267"/>
    </row>
    <row r="546" spans="1:34" s="45" customFormat="1">
      <c r="A546" s="296"/>
      <c r="B546" s="296"/>
      <c r="C546" s="304" t="s">
        <v>449</v>
      </c>
      <c r="D546" s="296"/>
      <c r="E546" s="302" t="s">
        <v>441</v>
      </c>
      <c r="F546" s="369" t="s">
        <v>1078</v>
      </c>
      <c r="G546" s="316"/>
      <c r="H546" s="296"/>
      <c r="I546" s="302" t="s">
        <v>436</v>
      </c>
      <c r="J546" s="296" t="s">
        <v>445</v>
      </c>
      <c r="K546" s="310"/>
      <c r="L546" s="304"/>
      <c r="M546" s="304" t="s">
        <v>450</v>
      </c>
      <c r="N546" s="304" t="s">
        <v>151</v>
      </c>
      <c r="O546" s="75" t="s">
        <v>94</v>
      </c>
      <c r="P546" s="122"/>
      <c r="Q546" s="155"/>
      <c r="R546" s="155"/>
      <c r="S546" s="155"/>
      <c r="T546" s="155"/>
      <c r="U546" s="155"/>
      <c r="V546" s="155">
        <v>3</v>
      </c>
      <c r="W546" s="155">
        <v>3</v>
      </c>
      <c r="X546" s="155">
        <v>2</v>
      </c>
      <c r="Y546" s="155"/>
      <c r="Z546" s="155"/>
      <c r="AA546" s="155"/>
      <c r="AB546" s="260">
        <f>SUM(P547:AA547)</f>
        <v>23800</v>
      </c>
      <c r="AC546" s="273"/>
      <c r="AD546" s="273"/>
      <c r="AE546" s="273"/>
      <c r="AF546" s="273"/>
      <c r="AG546" s="324">
        <v>30</v>
      </c>
      <c r="AH546" s="266">
        <f>SUM(P547:U547)</f>
        <v>0</v>
      </c>
    </row>
    <row r="547" spans="1:34" s="45" customFormat="1" ht="24" customHeight="1">
      <c r="A547" s="296"/>
      <c r="B547" s="296"/>
      <c r="C547" s="304"/>
      <c r="D547" s="296"/>
      <c r="E547" s="302"/>
      <c r="F547" s="369"/>
      <c r="G547" s="317"/>
      <c r="H547" s="296"/>
      <c r="I547" s="302"/>
      <c r="J547" s="296"/>
      <c r="K547" s="311"/>
      <c r="L547" s="304"/>
      <c r="M547" s="304"/>
      <c r="N547" s="304"/>
      <c r="O547" s="75" t="s">
        <v>19</v>
      </c>
      <c r="P547" s="122"/>
      <c r="Q547" s="155"/>
      <c r="R547" s="155"/>
      <c r="S547" s="155"/>
      <c r="T547" s="155"/>
      <c r="U547" s="155"/>
      <c r="V547" s="155">
        <v>8000</v>
      </c>
      <c r="W547" s="155">
        <v>8000</v>
      </c>
      <c r="X547" s="155">
        <v>7800</v>
      </c>
      <c r="Y547" s="155"/>
      <c r="Z547" s="155"/>
      <c r="AA547" s="155"/>
      <c r="AB547" s="260"/>
      <c r="AC547" s="273"/>
      <c r="AD547" s="273"/>
      <c r="AE547" s="273"/>
      <c r="AF547" s="273"/>
      <c r="AG547" s="325"/>
      <c r="AH547" s="267"/>
    </row>
    <row r="548" spans="1:34" s="109" customFormat="1" ht="37.5">
      <c r="A548" s="275">
        <v>58</v>
      </c>
      <c r="B548" s="275" t="s">
        <v>1175</v>
      </c>
      <c r="C548" s="294" t="s">
        <v>865</v>
      </c>
      <c r="D548" s="275">
        <v>6</v>
      </c>
      <c r="E548" s="295" t="s">
        <v>441</v>
      </c>
      <c r="F548" s="436" t="s">
        <v>1078</v>
      </c>
      <c r="G548" s="426" t="s">
        <v>434</v>
      </c>
      <c r="H548" s="295" t="s">
        <v>435</v>
      </c>
      <c r="I548" s="295" t="s">
        <v>436</v>
      </c>
      <c r="J548" s="295" t="s">
        <v>437</v>
      </c>
      <c r="K548" s="426" t="s">
        <v>38</v>
      </c>
      <c r="L548" s="294"/>
      <c r="M548" s="294"/>
      <c r="N548" s="294" t="s">
        <v>232</v>
      </c>
      <c r="O548" s="99" t="s">
        <v>41</v>
      </c>
      <c r="P548" s="133">
        <f>SUM(P550,P552)</f>
        <v>0</v>
      </c>
      <c r="Q548" s="133">
        <f t="shared" ref="Q548:AA549" si="182">SUM(Q550,Q552)</f>
        <v>8</v>
      </c>
      <c r="R548" s="133">
        <f t="shared" si="182"/>
        <v>0</v>
      </c>
      <c r="S548" s="133">
        <f t="shared" si="182"/>
        <v>0</v>
      </c>
      <c r="T548" s="133">
        <f t="shared" si="182"/>
        <v>0</v>
      </c>
      <c r="U548" s="133">
        <f t="shared" si="182"/>
        <v>0</v>
      </c>
      <c r="V548" s="133">
        <f t="shared" si="182"/>
        <v>0</v>
      </c>
      <c r="W548" s="133">
        <f t="shared" si="182"/>
        <v>0</v>
      </c>
      <c r="X548" s="133">
        <f t="shared" si="182"/>
        <v>8</v>
      </c>
      <c r="Y548" s="133">
        <f t="shared" si="182"/>
        <v>0</v>
      </c>
      <c r="Z548" s="133">
        <f t="shared" si="182"/>
        <v>0</v>
      </c>
      <c r="AA548" s="133">
        <f t="shared" si="182"/>
        <v>0</v>
      </c>
      <c r="AB548" s="265">
        <f>SUM(P549:AA549)</f>
        <v>11200</v>
      </c>
      <c r="AC548" s="262" t="s">
        <v>998</v>
      </c>
      <c r="AD548" s="262" t="s">
        <v>987</v>
      </c>
      <c r="AE548" s="262"/>
      <c r="AF548" s="262"/>
      <c r="AG548" s="326">
        <f>SUM(AG550:AG553)</f>
        <v>100</v>
      </c>
      <c r="AH548" s="265">
        <f>SUM(AH550:AH553)</f>
        <v>11200</v>
      </c>
    </row>
    <row r="549" spans="1:34" s="109" customFormat="1">
      <c r="A549" s="275"/>
      <c r="B549" s="275"/>
      <c r="C549" s="294"/>
      <c r="D549" s="275"/>
      <c r="E549" s="295"/>
      <c r="F549" s="436"/>
      <c r="G549" s="427"/>
      <c r="H549" s="295"/>
      <c r="I549" s="295"/>
      <c r="J549" s="295"/>
      <c r="K549" s="427"/>
      <c r="L549" s="294"/>
      <c r="M549" s="294"/>
      <c r="N549" s="294"/>
      <c r="O549" s="99" t="s">
        <v>19</v>
      </c>
      <c r="P549" s="133">
        <f>SUM(P551,P553)</f>
        <v>0</v>
      </c>
      <c r="Q549" s="133">
        <f t="shared" si="182"/>
        <v>11200</v>
      </c>
      <c r="R549" s="133">
        <f t="shared" si="182"/>
        <v>0</v>
      </c>
      <c r="S549" s="133">
        <f t="shared" si="182"/>
        <v>0</v>
      </c>
      <c r="T549" s="133">
        <f t="shared" si="182"/>
        <v>0</v>
      </c>
      <c r="U549" s="133">
        <f t="shared" si="182"/>
        <v>0</v>
      </c>
      <c r="V549" s="133">
        <f t="shared" si="182"/>
        <v>0</v>
      </c>
      <c r="W549" s="133">
        <f t="shared" si="182"/>
        <v>0</v>
      </c>
      <c r="X549" s="133">
        <f t="shared" si="182"/>
        <v>0</v>
      </c>
      <c r="Y549" s="133">
        <f t="shared" si="182"/>
        <v>0</v>
      </c>
      <c r="Z549" s="133">
        <f t="shared" si="182"/>
        <v>0</v>
      </c>
      <c r="AA549" s="133">
        <f t="shared" si="182"/>
        <v>0</v>
      </c>
      <c r="AB549" s="265"/>
      <c r="AC549" s="262"/>
      <c r="AD549" s="262"/>
      <c r="AE549" s="262"/>
      <c r="AF549" s="262"/>
      <c r="AG549" s="327"/>
      <c r="AH549" s="265"/>
    </row>
    <row r="550" spans="1:34" s="45" customFormat="1" ht="37.5">
      <c r="A550" s="296"/>
      <c r="B550" s="296"/>
      <c r="C550" s="304" t="s">
        <v>452</v>
      </c>
      <c r="D550" s="296">
        <v>1</v>
      </c>
      <c r="E550" s="302" t="s">
        <v>441</v>
      </c>
      <c r="F550" s="369" t="s">
        <v>1078</v>
      </c>
      <c r="G550" s="310"/>
      <c r="H550" s="302"/>
      <c r="I550" s="302" t="s">
        <v>436</v>
      </c>
      <c r="J550" s="302" t="s">
        <v>437</v>
      </c>
      <c r="K550" s="310"/>
      <c r="L550" s="304" t="s">
        <v>34</v>
      </c>
      <c r="M550" s="304" t="s">
        <v>451</v>
      </c>
      <c r="N550" s="304" t="s">
        <v>232</v>
      </c>
      <c r="O550" s="75" t="s">
        <v>41</v>
      </c>
      <c r="P550" s="136"/>
      <c r="Q550" s="136">
        <v>8</v>
      </c>
      <c r="R550" s="136"/>
      <c r="S550" s="136"/>
      <c r="T550" s="136"/>
      <c r="U550" s="136"/>
      <c r="V550" s="136"/>
      <c r="W550" s="136"/>
      <c r="X550" s="136"/>
      <c r="Y550" s="136"/>
      <c r="Z550" s="136"/>
      <c r="AA550" s="136"/>
      <c r="AB550" s="260">
        <f>SUM(P551:AA551)</f>
        <v>11200</v>
      </c>
      <c r="AC550" s="273" t="s">
        <v>654</v>
      </c>
      <c r="AD550" s="273"/>
      <c r="AE550" s="273" t="s">
        <v>959</v>
      </c>
      <c r="AF550" s="273" t="s">
        <v>960</v>
      </c>
      <c r="AG550" s="324">
        <v>80</v>
      </c>
      <c r="AH550" s="266">
        <f>SUM(P551:U551)</f>
        <v>11200</v>
      </c>
    </row>
    <row r="551" spans="1:34" s="45" customFormat="1" ht="43.15" customHeight="1">
      <c r="A551" s="296"/>
      <c r="B551" s="296"/>
      <c r="C551" s="304"/>
      <c r="D551" s="296"/>
      <c r="E551" s="302"/>
      <c r="F551" s="369"/>
      <c r="G551" s="311"/>
      <c r="H551" s="302"/>
      <c r="I551" s="302"/>
      <c r="J551" s="302"/>
      <c r="K551" s="311"/>
      <c r="L551" s="304"/>
      <c r="M551" s="304"/>
      <c r="N551" s="304"/>
      <c r="O551" s="75" t="s">
        <v>19</v>
      </c>
      <c r="P551" s="136"/>
      <c r="Q551" s="136">
        <v>11200</v>
      </c>
      <c r="R551" s="136"/>
      <c r="S551" s="136"/>
      <c r="T551" s="136"/>
      <c r="U551" s="136"/>
      <c r="V551" s="136"/>
      <c r="W551" s="136"/>
      <c r="X551" s="136"/>
      <c r="Y551" s="136"/>
      <c r="Z551" s="136"/>
      <c r="AA551" s="136"/>
      <c r="AB551" s="260"/>
      <c r="AC551" s="273"/>
      <c r="AD551" s="273"/>
      <c r="AE551" s="273"/>
      <c r="AF551" s="273"/>
      <c r="AG551" s="325"/>
      <c r="AH551" s="267"/>
    </row>
    <row r="552" spans="1:34" s="45" customFormat="1" ht="37.5">
      <c r="A552" s="296"/>
      <c r="B552" s="296"/>
      <c r="C552" s="304" t="s">
        <v>453</v>
      </c>
      <c r="D552" s="296">
        <v>2</v>
      </c>
      <c r="E552" s="302" t="s">
        <v>441</v>
      </c>
      <c r="F552" s="369" t="s">
        <v>1078</v>
      </c>
      <c r="G552" s="310"/>
      <c r="H552" s="302"/>
      <c r="I552" s="302" t="s">
        <v>436</v>
      </c>
      <c r="J552" s="302" t="s">
        <v>454</v>
      </c>
      <c r="K552" s="310"/>
      <c r="L552" s="304" t="s">
        <v>34</v>
      </c>
      <c r="M552" s="304" t="s">
        <v>451</v>
      </c>
      <c r="N552" s="304" t="s">
        <v>232</v>
      </c>
      <c r="O552" s="75" t="s">
        <v>41</v>
      </c>
      <c r="P552" s="136"/>
      <c r="Q552" s="136"/>
      <c r="R552" s="136"/>
      <c r="S552" s="136"/>
      <c r="T552" s="136"/>
      <c r="U552" s="136"/>
      <c r="V552" s="136"/>
      <c r="W552" s="136"/>
      <c r="X552" s="136">
        <v>8</v>
      </c>
      <c r="Y552" s="136"/>
      <c r="Z552" s="136"/>
      <c r="AA552" s="136"/>
      <c r="AB552" s="260">
        <f>SUM(P553:AA553)</f>
        <v>0</v>
      </c>
      <c r="AC552" s="273"/>
      <c r="AD552" s="273"/>
      <c r="AE552" s="273"/>
      <c r="AF552" s="273"/>
      <c r="AG552" s="324">
        <v>20</v>
      </c>
      <c r="AH552" s="266">
        <f>SUM(P553:U553)</f>
        <v>0</v>
      </c>
    </row>
    <row r="553" spans="1:34" s="45" customFormat="1" ht="43.5" customHeight="1">
      <c r="A553" s="296"/>
      <c r="B553" s="296"/>
      <c r="C553" s="304"/>
      <c r="D553" s="296"/>
      <c r="E553" s="302"/>
      <c r="F553" s="369"/>
      <c r="G553" s="311"/>
      <c r="H553" s="302"/>
      <c r="I553" s="302"/>
      <c r="J553" s="302"/>
      <c r="K553" s="311"/>
      <c r="L553" s="304"/>
      <c r="M553" s="304"/>
      <c r="N553" s="304"/>
      <c r="O553" s="75" t="s">
        <v>19</v>
      </c>
      <c r="P553" s="136"/>
      <c r="Q553" s="136"/>
      <c r="R553" s="136"/>
      <c r="S553" s="136"/>
      <c r="T553" s="136"/>
      <c r="U553" s="136"/>
      <c r="V553" s="136"/>
      <c r="W553" s="136"/>
      <c r="X553" s="136"/>
      <c r="Y553" s="136"/>
      <c r="Z553" s="136"/>
      <c r="AA553" s="136"/>
      <c r="AB553" s="260"/>
      <c r="AC553" s="273"/>
      <c r="AD553" s="273"/>
      <c r="AE553" s="273"/>
      <c r="AF553" s="273"/>
      <c r="AG553" s="325"/>
      <c r="AH553" s="267"/>
    </row>
    <row r="554" spans="1:34" s="111" customFormat="1">
      <c r="A554" s="275">
        <v>59</v>
      </c>
      <c r="B554" s="275" t="s">
        <v>1176</v>
      </c>
      <c r="C554" s="294" t="s">
        <v>866</v>
      </c>
      <c r="D554" s="314">
        <v>7</v>
      </c>
      <c r="E554" s="314" t="s">
        <v>455</v>
      </c>
      <c r="F554" s="511" t="s">
        <v>1076</v>
      </c>
      <c r="G554" s="314">
        <v>2</v>
      </c>
      <c r="H554" s="295" t="s">
        <v>435</v>
      </c>
      <c r="I554" s="275" t="s">
        <v>456</v>
      </c>
      <c r="J554" s="275" t="s">
        <v>457</v>
      </c>
      <c r="K554" s="314" t="s">
        <v>38</v>
      </c>
      <c r="L554" s="462"/>
      <c r="M554" s="483" t="s">
        <v>237</v>
      </c>
      <c r="N554" s="484" t="s">
        <v>43</v>
      </c>
      <c r="O554" s="99" t="s">
        <v>42</v>
      </c>
      <c r="P554" s="112">
        <f>SUM(P556)</f>
        <v>0</v>
      </c>
      <c r="Q554" s="112">
        <f t="shared" ref="Q554:AA555" si="183">SUM(Q556)</f>
        <v>0</v>
      </c>
      <c r="R554" s="112">
        <f t="shared" si="183"/>
        <v>0</v>
      </c>
      <c r="S554" s="112">
        <f t="shared" si="183"/>
        <v>0</v>
      </c>
      <c r="T554" s="112">
        <f t="shared" si="183"/>
        <v>0</v>
      </c>
      <c r="U554" s="112">
        <f t="shared" si="183"/>
        <v>0</v>
      </c>
      <c r="V554" s="112">
        <f t="shared" si="183"/>
        <v>0</v>
      </c>
      <c r="W554" s="112">
        <f t="shared" si="183"/>
        <v>0</v>
      </c>
      <c r="X554" s="112">
        <f t="shared" si="183"/>
        <v>1</v>
      </c>
      <c r="Y554" s="112">
        <f t="shared" si="183"/>
        <v>0</v>
      </c>
      <c r="Z554" s="112">
        <f t="shared" si="183"/>
        <v>0</v>
      </c>
      <c r="AA554" s="112">
        <f t="shared" si="183"/>
        <v>0</v>
      </c>
      <c r="AB554" s="265">
        <f>SUM(P555:AA555)</f>
        <v>9900</v>
      </c>
      <c r="AC554" s="262" t="s">
        <v>998</v>
      </c>
      <c r="AD554" s="262" t="s">
        <v>987</v>
      </c>
      <c r="AE554" s="262"/>
      <c r="AF554" s="262"/>
      <c r="AG554" s="326">
        <v>100</v>
      </c>
      <c r="AH554" s="265">
        <f>SUM(AH556)</f>
        <v>0</v>
      </c>
    </row>
    <row r="555" spans="1:34" s="111" customFormat="1">
      <c r="A555" s="275"/>
      <c r="B555" s="275"/>
      <c r="C555" s="294"/>
      <c r="D555" s="315"/>
      <c r="E555" s="315"/>
      <c r="F555" s="327"/>
      <c r="G555" s="315"/>
      <c r="H555" s="295"/>
      <c r="I555" s="275"/>
      <c r="J555" s="275"/>
      <c r="K555" s="315"/>
      <c r="L555" s="463"/>
      <c r="M555" s="463"/>
      <c r="N555" s="485"/>
      <c r="O555" s="99" t="s">
        <v>19</v>
      </c>
      <c r="P555" s="112">
        <f>SUM(P557)</f>
        <v>0</v>
      </c>
      <c r="Q555" s="112">
        <f t="shared" si="183"/>
        <v>0</v>
      </c>
      <c r="R555" s="112">
        <f t="shared" si="183"/>
        <v>0</v>
      </c>
      <c r="S555" s="112">
        <f t="shared" si="183"/>
        <v>0</v>
      </c>
      <c r="T555" s="112">
        <f t="shared" si="183"/>
        <v>0</v>
      </c>
      <c r="U555" s="112">
        <f t="shared" si="183"/>
        <v>0</v>
      </c>
      <c r="V555" s="112">
        <f t="shared" si="183"/>
        <v>3300</v>
      </c>
      <c r="W555" s="112">
        <f t="shared" si="183"/>
        <v>3300</v>
      </c>
      <c r="X555" s="112">
        <f t="shared" si="183"/>
        <v>3300</v>
      </c>
      <c r="Y555" s="112">
        <f t="shared" si="183"/>
        <v>0</v>
      </c>
      <c r="Z555" s="112">
        <f t="shared" si="183"/>
        <v>0</v>
      </c>
      <c r="AA555" s="112">
        <f t="shared" si="183"/>
        <v>0</v>
      </c>
      <c r="AB555" s="265"/>
      <c r="AC555" s="262"/>
      <c r="AD555" s="262"/>
      <c r="AE555" s="262"/>
      <c r="AF555" s="262"/>
      <c r="AG555" s="327"/>
      <c r="AH555" s="265"/>
    </row>
    <row r="556" spans="1:34" s="45" customFormat="1">
      <c r="A556" s="284"/>
      <c r="B556" s="284"/>
      <c r="C556" s="365" t="s">
        <v>794</v>
      </c>
      <c r="D556" s="316">
        <v>1</v>
      </c>
      <c r="E556" s="316" t="s">
        <v>455</v>
      </c>
      <c r="F556" s="559" t="s">
        <v>1076</v>
      </c>
      <c r="G556" s="316"/>
      <c r="H556" s="302"/>
      <c r="I556" s="296" t="s">
        <v>456</v>
      </c>
      <c r="J556" s="296" t="s">
        <v>457</v>
      </c>
      <c r="K556" s="284"/>
      <c r="L556" s="439" t="s">
        <v>1016</v>
      </c>
      <c r="M556" s="441" t="s">
        <v>237</v>
      </c>
      <c r="N556" s="442" t="s">
        <v>43</v>
      </c>
      <c r="O556" s="75" t="s">
        <v>42</v>
      </c>
      <c r="P556" s="128"/>
      <c r="Q556" s="128"/>
      <c r="R556" s="128"/>
      <c r="S556" s="128"/>
      <c r="T556" s="128"/>
      <c r="U556" s="128"/>
      <c r="V556" s="167"/>
      <c r="W556" s="128"/>
      <c r="X556" s="128">
        <v>1</v>
      </c>
      <c r="Y556" s="128"/>
      <c r="Z556" s="128"/>
      <c r="AA556" s="128"/>
      <c r="AB556" s="260">
        <f>SUM(P557:AA557)</f>
        <v>9900</v>
      </c>
      <c r="AC556" s="284"/>
      <c r="AD556" s="542"/>
      <c r="AE556" s="284"/>
      <c r="AF556" s="284"/>
      <c r="AG556" s="328">
        <v>100</v>
      </c>
      <c r="AH556" s="266">
        <f>SUM(P557:U557)</f>
        <v>0</v>
      </c>
    </row>
    <row r="557" spans="1:34" s="45" customFormat="1" ht="28.9" customHeight="1">
      <c r="A557" s="285"/>
      <c r="B557" s="285"/>
      <c r="C557" s="366"/>
      <c r="D557" s="317"/>
      <c r="E557" s="317"/>
      <c r="F557" s="325"/>
      <c r="G557" s="317"/>
      <c r="H557" s="302"/>
      <c r="I557" s="296"/>
      <c r="J557" s="296"/>
      <c r="K557" s="285"/>
      <c r="L557" s="440"/>
      <c r="M557" s="440"/>
      <c r="N557" s="443"/>
      <c r="O557" s="75" t="s">
        <v>19</v>
      </c>
      <c r="P557" s="128"/>
      <c r="Q557" s="128"/>
      <c r="R557" s="128"/>
      <c r="S557" s="128"/>
      <c r="T557" s="128"/>
      <c r="U557" s="128"/>
      <c r="V557" s="122">
        <v>3300</v>
      </c>
      <c r="W557" s="122">
        <v>3300</v>
      </c>
      <c r="X557" s="122">
        <v>3300</v>
      </c>
      <c r="Y557" s="128"/>
      <c r="Z557" s="128"/>
      <c r="AA557" s="128"/>
      <c r="AB557" s="260"/>
      <c r="AC557" s="285"/>
      <c r="AD557" s="543"/>
      <c r="AE557" s="285"/>
      <c r="AF557" s="285"/>
      <c r="AG557" s="329"/>
      <c r="AH557" s="267"/>
    </row>
    <row r="558" spans="1:34" s="109" customFormat="1">
      <c r="A558" s="275">
        <v>60</v>
      </c>
      <c r="B558" s="275" t="s">
        <v>1177</v>
      </c>
      <c r="C558" s="380" t="s">
        <v>902</v>
      </c>
      <c r="D558" s="275">
        <v>8</v>
      </c>
      <c r="E558" s="275" t="s">
        <v>458</v>
      </c>
      <c r="F558" s="560" t="s">
        <v>1079</v>
      </c>
      <c r="G558" s="314">
        <v>1</v>
      </c>
      <c r="H558" s="295" t="s">
        <v>435</v>
      </c>
      <c r="I558" s="275" t="s">
        <v>456</v>
      </c>
      <c r="J558" s="275" t="s">
        <v>457</v>
      </c>
      <c r="K558" s="314" t="s">
        <v>38</v>
      </c>
      <c r="L558" s="294"/>
      <c r="M558" s="294"/>
      <c r="N558" s="294" t="s">
        <v>151</v>
      </c>
      <c r="O558" s="99" t="s">
        <v>94</v>
      </c>
      <c r="P558" s="112">
        <f>SUM(P560)</f>
        <v>0</v>
      </c>
      <c r="Q558" s="112">
        <f t="shared" ref="Q558:AA559" si="184">SUM(Q560)</f>
        <v>0</v>
      </c>
      <c r="R558" s="112">
        <f t="shared" si="184"/>
        <v>0</v>
      </c>
      <c r="S558" s="112">
        <f t="shared" si="184"/>
        <v>0</v>
      </c>
      <c r="T558" s="112">
        <f t="shared" si="184"/>
        <v>0</v>
      </c>
      <c r="U558" s="112">
        <f t="shared" si="184"/>
        <v>0</v>
      </c>
      <c r="V558" s="112">
        <f t="shared" si="184"/>
        <v>0</v>
      </c>
      <c r="W558" s="112">
        <f t="shared" si="184"/>
        <v>0</v>
      </c>
      <c r="X558" s="112">
        <f t="shared" si="184"/>
        <v>0</v>
      </c>
      <c r="Y558" s="112">
        <f t="shared" si="184"/>
        <v>0</v>
      </c>
      <c r="Z558" s="112">
        <f t="shared" si="184"/>
        <v>0</v>
      </c>
      <c r="AA558" s="112">
        <f t="shared" si="184"/>
        <v>8</v>
      </c>
      <c r="AB558" s="265">
        <f>SUM(P559:AA559)</f>
        <v>20000</v>
      </c>
      <c r="AC558" s="262" t="s">
        <v>998</v>
      </c>
      <c r="AD558" s="262" t="s">
        <v>987</v>
      </c>
      <c r="AE558" s="262"/>
      <c r="AF558" s="262"/>
      <c r="AG558" s="326">
        <v>100</v>
      </c>
      <c r="AH558" s="265">
        <f>SUM(AH560)</f>
        <v>12000</v>
      </c>
    </row>
    <row r="559" spans="1:34" s="109" customFormat="1" ht="25.9" customHeight="1">
      <c r="A559" s="275"/>
      <c r="B559" s="275"/>
      <c r="C559" s="381"/>
      <c r="D559" s="275"/>
      <c r="E559" s="275"/>
      <c r="F559" s="560"/>
      <c r="G559" s="315"/>
      <c r="H559" s="295"/>
      <c r="I559" s="275"/>
      <c r="J559" s="275"/>
      <c r="K559" s="315"/>
      <c r="L559" s="294"/>
      <c r="M559" s="294"/>
      <c r="N559" s="294"/>
      <c r="O559" s="168" t="s">
        <v>19</v>
      </c>
      <c r="P559" s="112">
        <f>SUM(P561)</f>
        <v>3000</v>
      </c>
      <c r="Q559" s="112">
        <f t="shared" si="184"/>
        <v>3000</v>
      </c>
      <c r="R559" s="112">
        <f t="shared" si="184"/>
        <v>2000</v>
      </c>
      <c r="S559" s="112">
        <f t="shared" si="184"/>
        <v>2000</v>
      </c>
      <c r="T559" s="112">
        <f t="shared" si="184"/>
        <v>1000</v>
      </c>
      <c r="U559" s="112">
        <f t="shared" si="184"/>
        <v>1000</v>
      </c>
      <c r="V559" s="112">
        <f t="shared" si="184"/>
        <v>2000</v>
      </c>
      <c r="W559" s="112">
        <f t="shared" si="184"/>
        <v>1000</v>
      </c>
      <c r="X559" s="112">
        <f t="shared" si="184"/>
        <v>1000</v>
      </c>
      <c r="Y559" s="112">
        <f t="shared" si="184"/>
        <v>2000</v>
      </c>
      <c r="Z559" s="112">
        <f t="shared" si="184"/>
        <v>1000</v>
      </c>
      <c r="AA559" s="112">
        <f t="shared" si="184"/>
        <v>1000</v>
      </c>
      <c r="AB559" s="265"/>
      <c r="AC559" s="262"/>
      <c r="AD559" s="262"/>
      <c r="AE559" s="262"/>
      <c r="AF559" s="262"/>
      <c r="AG559" s="327"/>
      <c r="AH559" s="265"/>
    </row>
    <row r="560" spans="1:34">
      <c r="A560" s="375"/>
      <c r="B560" s="375"/>
      <c r="C560" s="345" t="s">
        <v>460</v>
      </c>
      <c r="D560" s="375"/>
      <c r="E560" s="296" t="s">
        <v>458</v>
      </c>
      <c r="F560" s="561" t="s">
        <v>1079</v>
      </c>
      <c r="G560" s="316"/>
      <c r="H560" s="302"/>
      <c r="I560" s="296" t="s">
        <v>456</v>
      </c>
      <c r="J560" s="296" t="s">
        <v>457</v>
      </c>
      <c r="K560" s="284"/>
      <c r="L560" s="293"/>
      <c r="M560" s="293" t="s">
        <v>459</v>
      </c>
      <c r="N560" s="293" t="s">
        <v>151</v>
      </c>
      <c r="O560" s="85" t="s">
        <v>94</v>
      </c>
      <c r="P560" s="127"/>
      <c r="Q560" s="169"/>
      <c r="R560" s="169"/>
      <c r="S560" s="169"/>
      <c r="T560" s="169"/>
      <c r="U560" s="169"/>
      <c r="V560" s="169"/>
      <c r="W560" s="169"/>
      <c r="X560" s="169"/>
      <c r="Y560" s="169"/>
      <c r="Z560" s="169"/>
      <c r="AA560" s="127">
        <v>8</v>
      </c>
      <c r="AB560" s="260">
        <f>SUM(P561:AA561)</f>
        <v>20000</v>
      </c>
      <c r="AC560" s="290"/>
      <c r="AD560" s="290"/>
      <c r="AE560" s="290"/>
      <c r="AF560" s="290"/>
      <c r="AG560" s="336">
        <v>100</v>
      </c>
      <c r="AH560" s="266">
        <f>SUM(P561:U561)</f>
        <v>12000</v>
      </c>
    </row>
    <row r="561" spans="1:34" ht="49.15" customHeight="1">
      <c r="A561" s="375"/>
      <c r="B561" s="375"/>
      <c r="C561" s="346"/>
      <c r="D561" s="375"/>
      <c r="E561" s="296"/>
      <c r="F561" s="562"/>
      <c r="G561" s="317"/>
      <c r="H561" s="302"/>
      <c r="I561" s="296"/>
      <c r="J561" s="296"/>
      <c r="K561" s="285"/>
      <c r="L561" s="293"/>
      <c r="M561" s="293"/>
      <c r="N561" s="293"/>
      <c r="O561" s="134" t="s">
        <v>19</v>
      </c>
      <c r="P561" s="38">
        <v>3000</v>
      </c>
      <c r="Q561" s="39">
        <v>3000</v>
      </c>
      <c r="R561" s="39">
        <v>2000</v>
      </c>
      <c r="S561" s="39">
        <v>2000</v>
      </c>
      <c r="T561" s="39">
        <v>1000</v>
      </c>
      <c r="U561" s="39">
        <v>1000</v>
      </c>
      <c r="V561" s="39">
        <v>2000</v>
      </c>
      <c r="W561" s="39">
        <v>1000</v>
      </c>
      <c r="X561" s="39">
        <v>1000</v>
      </c>
      <c r="Y561" s="39">
        <v>2000</v>
      </c>
      <c r="Z561" s="39">
        <v>1000</v>
      </c>
      <c r="AA561" s="39">
        <v>1000</v>
      </c>
      <c r="AB561" s="260"/>
      <c r="AC561" s="290"/>
      <c r="AD561" s="290"/>
      <c r="AE561" s="290"/>
      <c r="AF561" s="290"/>
      <c r="AG561" s="337"/>
      <c r="AH561" s="267"/>
    </row>
    <row r="562" spans="1:34" s="111" customFormat="1" ht="30.6" customHeight="1">
      <c r="A562" s="275">
        <v>61</v>
      </c>
      <c r="B562" s="275" t="s">
        <v>1178</v>
      </c>
      <c r="C562" s="294" t="s">
        <v>867</v>
      </c>
      <c r="D562" s="275">
        <v>9</v>
      </c>
      <c r="E562" s="275" t="s">
        <v>461</v>
      </c>
      <c r="F562" s="503" t="s">
        <v>1080</v>
      </c>
      <c r="G562" s="314">
        <v>1</v>
      </c>
      <c r="H562" s="408" t="s">
        <v>435</v>
      </c>
      <c r="I562" s="275" t="s">
        <v>456</v>
      </c>
      <c r="J562" s="275" t="s">
        <v>457</v>
      </c>
      <c r="K562" s="314" t="s">
        <v>38</v>
      </c>
      <c r="L562" s="294"/>
      <c r="M562" s="294"/>
      <c r="N562" s="275" t="s">
        <v>720</v>
      </c>
      <c r="O562" s="99" t="s">
        <v>42</v>
      </c>
      <c r="P562" s="170"/>
      <c r="Q562" s="170"/>
      <c r="R562" s="170"/>
      <c r="S562" s="170"/>
      <c r="T562" s="170"/>
      <c r="U562" s="170"/>
      <c r="V562" s="170"/>
      <c r="W562" s="170"/>
      <c r="X562" s="170"/>
      <c r="Y562" s="170"/>
      <c r="Z562" s="170">
        <v>5</v>
      </c>
      <c r="AA562" s="170"/>
      <c r="AB562" s="261">
        <f>SUM(P563:AA563)</f>
        <v>38600</v>
      </c>
      <c r="AC562" s="262" t="s">
        <v>998</v>
      </c>
      <c r="AD562" s="262" t="s">
        <v>987</v>
      </c>
      <c r="AE562" s="262"/>
      <c r="AF562" s="262"/>
      <c r="AG562" s="326">
        <v>100</v>
      </c>
      <c r="AH562" s="261">
        <f>SUM(AH564:AH569)</f>
        <v>31000</v>
      </c>
    </row>
    <row r="563" spans="1:34" s="111" customFormat="1" ht="31.9" customHeight="1">
      <c r="A563" s="275"/>
      <c r="B563" s="275"/>
      <c r="C563" s="294"/>
      <c r="D563" s="275"/>
      <c r="E563" s="275"/>
      <c r="F563" s="403"/>
      <c r="G563" s="315"/>
      <c r="H563" s="275"/>
      <c r="I563" s="275"/>
      <c r="J563" s="275"/>
      <c r="K563" s="315"/>
      <c r="L563" s="294"/>
      <c r="M563" s="294"/>
      <c r="N563" s="275"/>
      <c r="O563" s="99" t="s">
        <v>19</v>
      </c>
      <c r="P563" s="112">
        <f>SUM(P565,P567,P569)</f>
        <v>700</v>
      </c>
      <c r="Q563" s="112">
        <f t="shared" ref="Q563:AA563" si="185">SUM(Q565,Q567,Q569)</f>
        <v>26800</v>
      </c>
      <c r="R563" s="112">
        <f t="shared" si="185"/>
        <v>700</v>
      </c>
      <c r="S563" s="112">
        <f t="shared" si="185"/>
        <v>700</v>
      </c>
      <c r="T563" s="112">
        <f t="shared" si="185"/>
        <v>700</v>
      </c>
      <c r="U563" s="112">
        <f t="shared" si="185"/>
        <v>1400</v>
      </c>
      <c r="V563" s="112">
        <f t="shared" si="185"/>
        <v>0</v>
      </c>
      <c r="W563" s="112">
        <f t="shared" si="185"/>
        <v>3100</v>
      </c>
      <c r="X563" s="112">
        <f t="shared" si="185"/>
        <v>3100</v>
      </c>
      <c r="Y563" s="112">
        <f t="shared" si="185"/>
        <v>700</v>
      </c>
      <c r="Z563" s="112">
        <f t="shared" si="185"/>
        <v>700</v>
      </c>
      <c r="AA563" s="112">
        <f t="shared" si="185"/>
        <v>0</v>
      </c>
      <c r="AB563" s="261"/>
      <c r="AC563" s="262"/>
      <c r="AD563" s="262"/>
      <c r="AE563" s="262"/>
      <c r="AF563" s="262"/>
      <c r="AG563" s="327"/>
      <c r="AH563" s="261"/>
    </row>
    <row r="564" spans="1:34" s="45" customFormat="1" ht="31.9" customHeight="1">
      <c r="A564" s="303"/>
      <c r="B564" s="303"/>
      <c r="C564" s="304" t="s">
        <v>462</v>
      </c>
      <c r="D564" s="296">
        <v>2</v>
      </c>
      <c r="E564" s="296" t="s">
        <v>461</v>
      </c>
      <c r="F564" s="534" t="s">
        <v>1080</v>
      </c>
      <c r="G564" s="284"/>
      <c r="H564" s="459"/>
      <c r="I564" s="296" t="s">
        <v>456</v>
      </c>
      <c r="J564" s="296" t="s">
        <v>457</v>
      </c>
      <c r="K564" s="284"/>
      <c r="L564" s="304" t="s">
        <v>463</v>
      </c>
      <c r="M564" s="438" t="s">
        <v>237</v>
      </c>
      <c r="N564" s="304" t="s">
        <v>415</v>
      </c>
      <c r="O564" s="75" t="s">
        <v>44</v>
      </c>
      <c r="P564" s="171"/>
      <c r="Q564" s="171"/>
      <c r="R564" s="171"/>
      <c r="S564" s="171"/>
      <c r="T564" s="171"/>
      <c r="U564" s="171"/>
      <c r="V564" s="171"/>
      <c r="W564" s="171"/>
      <c r="X564" s="171"/>
      <c r="Y564" s="171"/>
      <c r="Z564" s="171">
        <v>20</v>
      </c>
      <c r="AA564" s="171"/>
      <c r="AB564" s="260">
        <f>SUM(P565:AA565)</f>
        <v>7000</v>
      </c>
      <c r="AC564" s="318"/>
      <c r="AD564" s="273"/>
      <c r="AE564" s="273" t="s">
        <v>961</v>
      </c>
      <c r="AF564" s="273" t="s">
        <v>962</v>
      </c>
      <c r="AG564" s="328">
        <v>30</v>
      </c>
      <c r="AH564" s="266">
        <f>SUM(P565:U565)</f>
        <v>4200</v>
      </c>
    </row>
    <row r="565" spans="1:34" s="45" customFormat="1">
      <c r="A565" s="303"/>
      <c r="B565" s="303"/>
      <c r="C565" s="304"/>
      <c r="D565" s="296"/>
      <c r="E565" s="296"/>
      <c r="F565" s="423"/>
      <c r="G565" s="285"/>
      <c r="H565" s="460"/>
      <c r="I565" s="296"/>
      <c r="J565" s="296"/>
      <c r="K565" s="285"/>
      <c r="L565" s="304"/>
      <c r="M565" s="296"/>
      <c r="N565" s="304"/>
      <c r="O565" s="75" t="s">
        <v>19</v>
      </c>
      <c r="P565" s="136">
        <v>700</v>
      </c>
      <c r="Q565" s="136">
        <v>700</v>
      </c>
      <c r="R565" s="136">
        <v>700</v>
      </c>
      <c r="S565" s="136">
        <v>700</v>
      </c>
      <c r="T565" s="136">
        <v>700</v>
      </c>
      <c r="U565" s="136">
        <v>700</v>
      </c>
      <c r="V565" s="136"/>
      <c r="W565" s="136">
        <v>700</v>
      </c>
      <c r="X565" s="136">
        <v>700</v>
      </c>
      <c r="Y565" s="136">
        <v>700</v>
      </c>
      <c r="Z565" s="136">
        <v>700</v>
      </c>
      <c r="AA565" s="136"/>
      <c r="AB565" s="260"/>
      <c r="AC565" s="318"/>
      <c r="AD565" s="273"/>
      <c r="AE565" s="273"/>
      <c r="AF565" s="273"/>
      <c r="AG565" s="329"/>
      <c r="AH565" s="267"/>
    </row>
    <row r="566" spans="1:34" s="45" customFormat="1" ht="28.15" customHeight="1">
      <c r="A566" s="303"/>
      <c r="B566" s="303"/>
      <c r="C566" s="304" t="s">
        <v>464</v>
      </c>
      <c r="D566" s="296">
        <v>1</v>
      </c>
      <c r="E566" s="296" t="s">
        <v>461</v>
      </c>
      <c r="F566" s="534" t="s">
        <v>1080</v>
      </c>
      <c r="G566" s="284"/>
      <c r="H566" s="459"/>
      <c r="I566" s="296" t="s">
        <v>456</v>
      </c>
      <c r="J566" s="296" t="s">
        <v>457</v>
      </c>
      <c r="K566" s="284"/>
      <c r="L566" s="304" t="s">
        <v>465</v>
      </c>
      <c r="M566" s="438" t="s">
        <v>237</v>
      </c>
      <c r="N566" s="304" t="s">
        <v>334</v>
      </c>
      <c r="O566" s="75" t="s">
        <v>335</v>
      </c>
      <c r="P566" s="171"/>
      <c r="Q566" s="171">
        <v>1</v>
      </c>
      <c r="R566" s="171"/>
      <c r="S566" s="171"/>
      <c r="T566" s="171"/>
      <c r="U566" s="171"/>
      <c r="V566" s="171"/>
      <c r="W566" s="171"/>
      <c r="X566" s="171"/>
      <c r="Y566" s="171"/>
      <c r="Z566" s="171"/>
      <c r="AA566" s="171"/>
      <c r="AB566" s="260">
        <f>SUM(P567:AA567)</f>
        <v>26100</v>
      </c>
      <c r="AC566" s="273" t="s">
        <v>654</v>
      </c>
      <c r="AD566" s="273"/>
      <c r="AE566" s="273" t="s">
        <v>963</v>
      </c>
      <c r="AF566" s="273" t="s">
        <v>964</v>
      </c>
      <c r="AG566" s="328">
        <v>60</v>
      </c>
      <c r="AH566" s="266">
        <f>SUM(P567:U567)</f>
        <v>26100</v>
      </c>
    </row>
    <row r="567" spans="1:34" s="45" customFormat="1" ht="23.45" customHeight="1">
      <c r="A567" s="303"/>
      <c r="B567" s="303"/>
      <c r="C567" s="304"/>
      <c r="D567" s="296"/>
      <c r="E567" s="296"/>
      <c r="F567" s="423"/>
      <c r="G567" s="285"/>
      <c r="H567" s="460"/>
      <c r="I567" s="296"/>
      <c r="J567" s="296"/>
      <c r="K567" s="285"/>
      <c r="L567" s="304"/>
      <c r="M567" s="296"/>
      <c r="N567" s="304"/>
      <c r="O567" s="75" t="s">
        <v>19</v>
      </c>
      <c r="P567" s="122"/>
      <c r="Q567" s="136">
        <v>26100</v>
      </c>
      <c r="R567" s="155"/>
      <c r="S567" s="155"/>
      <c r="T567" s="155"/>
      <c r="U567" s="155"/>
      <c r="V567" s="155"/>
      <c r="W567" s="155"/>
      <c r="X567" s="155"/>
      <c r="Y567" s="155"/>
      <c r="Z567" s="155"/>
      <c r="AA567" s="155"/>
      <c r="AB567" s="260"/>
      <c r="AC567" s="273"/>
      <c r="AD567" s="273"/>
      <c r="AE567" s="273"/>
      <c r="AF567" s="273"/>
      <c r="AG567" s="329"/>
      <c r="AH567" s="267"/>
    </row>
    <row r="568" spans="1:34" s="45" customFormat="1" ht="27.6" customHeight="1">
      <c r="A568" s="303"/>
      <c r="B568" s="303"/>
      <c r="C568" s="304" t="s">
        <v>466</v>
      </c>
      <c r="D568" s="296">
        <v>3</v>
      </c>
      <c r="E568" s="296" t="s">
        <v>461</v>
      </c>
      <c r="F568" s="534" t="s">
        <v>1080</v>
      </c>
      <c r="G568" s="284"/>
      <c r="H568" s="459"/>
      <c r="I568" s="296" t="s">
        <v>456</v>
      </c>
      <c r="J568" s="296" t="s">
        <v>457</v>
      </c>
      <c r="K568" s="284"/>
      <c r="L568" s="304" t="s">
        <v>465</v>
      </c>
      <c r="M568" s="304" t="s">
        <v>467</v>
      </c>
      <c r="N568" s="304" t="s">
        <v>43</v>
      </c>
      <c r="O568" s="75" t="s">
        <v>42</v>
      </c>
      <c r="P568" s="171"/>
      <c r="Q568" s="171"/>
      <c r="R568" s="171"/>
      <c r="S568" s="171"/>
      <c r="T568" s="171"/>
      <c r="U568" s="171"/>
      <c r="V568" s="171"/>
      <c r="W568" s="171"/>
      <c r="X568" s="171">
        <v>1</v>
      </c>
      <c r="Y568" s="171"/>
      <c r="Z568" s="171"/>
      <c r="AA568" s="171"/>
      <c r="AB568" s="260">
        <f>SUM(P569:AA569)</f>
        <v>5500</v>
      </c>
      <c r="AC568" s="318"/>
      <c r="AD568" s="318"/>
      <c r="AE568" s="318"/>
      <c r="AF568" s="318"/>
      <c r="AG568" s="328">
        <v>10</v>
      </c>
      <c r="AH568" s="266">
        <f>SUM(P569:U569)</f>
        <v>700</v>
      </c>
    </row>
    <row r="569" spans="1:34" s="45" customFormat="1" ht="25.9" customHeight="1">
      <c r="A569" s="303"/>
      <c r="B569" s="303"/>
      <c r="C569" s="304"/>
      <c r="D569" s="296"/>
      <c r="E569" s="296"/>
      <c r="F569" s="423"/>
      <c r="G569" s="285"/>
      <c r="H569" s="460"/>
      <c r="I569" s="296"/>
      <c r="J569" s="296"/>
      <c r="K569" s="285"/>
      <c r="L569" s="304"/>
      <c r="M569" s="304"/>
      <c r="N569" s="304"/>
      <c r="O569" s="75" t="s">
        <v>19</v>
      </c>
      <c r="P569" s="122"/>
      <c r="Q569" s="155"/>
      <c r="R569" s="155"/>
      <c r="S569" s="155"/>
      <c r="T569" s="155"/>
      <c r="U569" s="136">
        <v>700</v>
      </c>
      <c r="V569" s="155"/>
      <c r="W569" s="136">
        <v>2400</v>
      </c>
      <c r="X569" s="136">
        <v>2400</v>
      </c>
      <c r="Y569" s="155"/>
      <c r="Z569" s="155"/>
      <c r="AA569" s="155"/>
      <c r="AB569" s="260"/>
      <c r="AC569" s="318"/>
      <c r="AD569" s="318"/>
      <c r="AE569" s="318"/>
      <c r="AF569" s="318"/>
      <c r="AG569" s="329"/>
      <c r="AH569" s="267"/>
    </row>
    <row r="570" spans="1:34" s="111" customFormat="1">
      <c r="A570" s="275">
        <v>62</v>
      </c>
      <c r="B570" s="275" t="s">
        <v>1179</v>
      </c>
      <c r="C570" s="380" t="s">
        <v>868</v>
      </c>
      <c r="D570" s="275">
        <v>10</v>
      </c>
      <c r="E570" s="275" t="s">
        <v>461</v>
      </c>
      <c r="F570" s="403" t="s">
        <v>1080</v>
      </c>
      <c r="G570" s="314">
        <v>1</v>
      </c>
      <c r="H570" s="275" t="s">
        <v>435</v>
      </c>
      <c r="I570" s="275" t="s">
        <v>436</v>
      </c>
      <c r="J570" s="275" t="s">
        <v>454</v>
      </c>
      <c r="K570" s="314" t="s">
        <v>38</v>
      </c>
      <c r="L570" s="294"/>
      <c r="M570" s="294"/>
      <c r="N570" s="275" t="s">
        <v>151</v>
      </c>
      <c r="O570" s="99" t="s">
        <v>216</v>
      </c>
      <c r="P570" s="112"/>
      <c r="Q570" s="112">
        <f t="shared" ref="Q570:AA571" si="186">SUM(Q572,Q574)</f>
        <v>0</v>
      </c>
      <c r="R570" s="112">
        <f t="shared" si="186"/>
        <v>0</v>
      </c>
      <c r="S570" s="112">
        <f t="shared" si="186"/>
        <v>0</v>
      </c>
      <c r="T570" s="112">
        <f t="shared" si="186"/>
        <v>8</v>
      </c>
      <c r="U570" s="112">
        <f t="shared" si="186"/>
        <v>0</v>
      </c>
      <c r="V570" s="112">
        <f t="shared" si="186"/>
        <v>0</v>
      </c>
      <c r="W570" s="112">
        <f t="shared" si="186"/>
        <v>8</v>
      </c>
      <c r="X570" s="112">
        <f t="shared" si="186"/>
        <v>0</v>
      </c>
      <c r="Y570" s="112">
        <f t="shared" si="186"/>
        <v>0</v>
      </c>
      <c r="Z570" s="112">
        <f t="shared" si="186"/>
        <v>0</v>
      </c>
      <c r="AA570" s="112">
        <f t="shared" si="186"/>
        <v>0</v>
      </c>
      <c r="AB570" s="261">
        <f>SUM(S571:X571)</f>
        <v>13320</v>
      </c>
      <c r="AC570" s="262" t="s">
        <v>998</v>
      </c>
      <c r="AD570" s="262" t="s">
        <v>987</v>
      </c>
      <c r="AE570" s="262"/>
      <c r="AF570" s="262"/>
      <c r="AG570" s="326">
        <v>100</v>
      </c>
      <c r="AH570" s="261">
        <f>SUM(AH572:AH575)</f>
        <v>0</v>
      </c>
    </row>
    <row r="571" spans="1:34" s="111" customFormat="1">
      <c r="A571" s="275"/>
      <c r="B571" s="275"/>
      <c r="C571" s="381"/>
      <c r="D571" s="275"/>
      <c r="E571" s="275"/>
      <c r="F571" s="403"/>
      <c r="G571" s="315"/>
      <c r="H571" s="275"/>
      <c r="I571" s="275"/>
      <c r="J571" s="275"/>
      <c r="K571" s="315"/>
      <c r="L571" s="294"/>
      <c r="M571" s="294"/>
      <c r="N571" s="275"/>
      <c r="O571" s="99" t="s">
        <v>19</v>
      </c>
      <c r="P571" s="112">
        <f>SUM(P573,P575)</f>
        <v>0</v>
      </c>
      <c r="Q571" s="112">
        <f t="shared" si="186"/>
        <v>0</v>
      </c>
      <c r="R571" s="112">
        <f t="shared" si="186"/>
        <v>0</v>
      </c>
      <c r="S571" s="112">
        <f t="shared" si="186"/>
        <v>0</v>
      </c>
      <c r="T571" s="112">
        <f t="shared" si="186"/>
        <v>0</v>
      </c>
      <c r="U571" s="112">
        <f t="shared" si="186"/>
        <v>0</v>
      </c>
      <c r="V571" s="112">
        <f t="shared" si="186"/>
        <v>8400</v>
      </c>
      <c r="W571" s="112">
        <f t="shared" si="186"/>
        <v>4920</v>
      </c>
      <c r="X571" s="112">
        <f t="shared" si="186"/>
        <v>0</v>
      </c>
      <c r="Y571" s="112">
        <f t="shared" si="186"/>
        <v>0</v>
      </c>
      <c r="Z571" s="112">
        <f t="shared" si="186"/>
        <v>0</v>
      </c>
      <c r="AA571" s="112">
        <f t="shared" si="186"/>
        <v>0</v>
      </c>
      <c r="AB571" s="261"/>
      <c r="AC571" s="262"/>
      <c r="AD571" s="262"/>
      <c r="AE571" s="262"/>
      <c r="AF571" s="262"/>
      <c r="AG571" s="327"/>
      <c r="AH571" s="261"/>
    </row>
    <row r="572" spans="1:34" s="45" customFormat="1" ht="21.75" customHeight="1">
      <c r="A572" s="316"/>
      <c r="B572" s="316"/>
      <c r="C572" s="365" t="s">
        <v>469</v>
      </c>
      <c r="D572" s="316">
        <v>1</v>
      </c>
      <c r="E572" s="316" t="s">
        <v>461</v>
      </c>
      <c r="F572" s="324" t="s">
        <v>1080</v>
      </c>
      <c r="G572" s="316"/>
      <c r="H572" s="316"/>
      <c r="I572" s="296" t="s">
        <v>436</v>
      </c>
      <c r="J572" s="296" t="s">
        <v>437</v>
      </c>
      <c r="K572" s="316"/>
      <c r="L572" s="316"/>
      <c r="M572" s="461" t="s">
        <v>468</v>
      </c>
      <c r="N572" s="296" t="s">
        <v>151</v>
      </c>
      <c r="O572" s="75" t="s">
        <v>94</v>
      </c>
      <c r="P572" s="172"/>
      <c r="Q572" s="155"/>
      <c r="R572" s="155"/>
      <c r="S572" s="155"/>
      <c r="T572" s="155">
        <v>8</v>
      </c>
      <c r="U572" s="155"/>
      <c r="V572" s="155"/>
      <c r="W572" s="155"/>
      <c r="X572" s="155"/>
      <c r="Y572" s="155"/>
      <c r="Z572" s="155"/>
      <c r="AA572" s="155"/>
      <c r="AB572" s="260">
        <f>SUM(P573:AA573)</f>
        <v>0</v>
      </c>
      <c r="AC572" s="273"/>
      <c r="AD572" s="273"/>
      <c r="AE572" s="273"/>
      <c r="AF572" s="273"/>
      <c r="AG572" s="324">
        <v>30</v>
      </c>
      <c r="AH572" s="266">
        <f>SUM(P573:U573)</f>
        <v>0</v>
      </c>
    </row>
    <row r="573" spans="1:34" s="45" customFormat="1">
      <c r="A573" s="317"/>
      <c r="B573" s="317"/>
      <c r="C573" s="366"/>
      <c r="D573" s="317"/>
      <c r="E573" s="317"/>
      <c r="F573" s="325"/>
      <c r="G573" s="317"/>
      <c r="H573" s="317"/>
      <c r="I573" s="296"/>
      <c r="J573" s="296"/>
      <c r="K573" s="317"/>
      <c r="L573" s="317"/>
      <c r="M573" s="461"/>
      <c r="N573" s="296"/>
      <c r="O573" s="121" t="s">
        <v>19</v>
      </c>
      <c r="P573" s="172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  <c r="AA573" s="155"/>
      <c r="AB573" s="260"/>
      <c r="AC573" s="273"/>
      <c r="AD573" s="273"/>
      <c r="AE573" s="273"/>
      <c r="AF573" s="273"/>
      <c r="AG573" s="325"/>
      <c r="AH573" s="267"/>
    </row>
    <row r="574" spans="1:34" s="173" customFormat="1" ht="24" customHeight="1">
      <c r="A574" s="296"/>
      <c r="B574" s="296"/>
      <c r="C574" s="419" t="s">
        <v>470</v>
      </c>
      <c r="D574" s="296">
        <v>2</v>
      </c>
      <c r="E574" s="296" t="s">
        <v>461</v>
      </c>
      <c r="F574" s="423" t="s">
        <v>1080</v>
      </c>
      <c r="G574" s="316"/>
      <c r="H574" s="296"/>
      <c r="I574" s="296" t="s">
        <v>436</v>
      </c>
      <c r="J574" s="296" t="s">
        <v>454</v>
      </c>
      <c r="K574" s="342"/>
      <c r="L574" s="366"/>
      <c r="M574" s="304" t="s">
        <v>468</v>
      </c>
      <c r="N574" s="296" t="s">
        <v>151</v>
      </c>
      <c r="O574" s="75" t="s">
        <v>94</v>
      </c>
      <c r="P574" s="122"/>
      <c r="Q574" s="155"/>
      <c r="R574" s="155"/>
      <c r="S574" s="155"/>
      <c r="T574" s="155"/>
      <c r="U574" s="155"/>
      <c r="V574" s="155"/>
      <c r="W574" s="155">
        <v>8</v>
      </c>
      <c r="X574" s="155"/>
      <c r="Y574" s="155"/>
      <c r="Z574" s="155"/>
      <c r="AA574" s="155"/>
      <c r="AB574" s="260">
        <f>SUM(P575:AA575)</f>
        <v>13320</v>
      </c>
      <c r="AC574" s="273"/>
      <c r="AD574" s="273"/>
      <c r="AE574" s="273"/>
      <c r="AF574" s="273"/>
      <c r="AG574" s="324">
        <v>70</v>
      </c>
      <c r="AH574" s="266">
        <f>SUM(P575:U575)</f>
        <v>0</v>
      </c>
    </row>
    <row r="575" spans="1:34" s="45" customFormat="1" ht="24" customHeight="1">
      <c r="A575" s="296"/>
      <c r="B575" s="296"/>
      <c r="C575" s="420"/>
      <c r="D575" s="296"/>
      <c r="E575" s="296"/>
      <c r="F575" s="423"/>
      <c r="G575" s="317"/>
      <c r="H575" s="296"/>
      <c r="I575" s="296"/>
      <c r="J575" s="296"/>
      <c r="K575" s="317"/>
      <c r="L575" s="304"/>
      <c r="M575" s="304"/>
      <c r="N575" s="296"/>
      <c r="O575" s="121" t="s">
        <v>19</v>
      </c>
      <c r="P575" s="174"/>
      <c r="Q575" s="175"/>
      <c r="R575" s="175"/>
      <c r="S575" s="175"/>
      <c r="T575" s="175"/>
      <c r="U575" s="175"/>
      <c r="V575" s="175">
        <v>8400</v>
      </c>
      <c r="W575" s="175">
        <v>4920</v>
      </c>
      <c r="X575" s="175"/>
      <c r="Y575" s="175"/>
      <c r="Z575" s="175"/>
      <c r="AA575" s="175"/>
      <c r="AB575" s="260"/>
      <c r="AC575" s="273"/>
      <c r="AD575" s="273"/>
      <c r="AE575" s="273"/>
      <c r="AF575" s="273"/>
      <c r="AG575" s="325"/>
      <c r="AH575" s="267"/>
    </row>
    <row r="576" spans="1:34" s="109" customFormat="1" ht="21.75" customHeight="1">
      <c r="A576" s="275">
        <v>63</v>
      </c>
      <c r="B576" s="275" t="s">
        <v>1180</v>
      </c>
      <c r="C576" s="380" t="s">
        <v>869</v>
      </c>
      <c r="D576" s="314">
        <v>11</v>
      </c>
      <c r="E576" s="314" t="s">
        <v>461</v>
      </c>
      <c r="F576" s="326" t="s">
        <v>1080</v>
      </c>
      <c r="G576" s="314">
        <v>1</v>
      </c>
      <c r="H576" s="314" t="s">
        <v>435</v>
      </c>
      <c r="I576" s="275" t="s">
        <v>436</v>
      </c>
      <c r="J576" s="275" t="s">
        <v>437</v>
      </c>
      <c r="K576" s="314" t="s">
        <v>38</v>
      </c>
      <c r="L576" s="409"/>
      <c r="M576" s="409"/>
      <c r="N576" s="270" t="s">
        <v>151</v>
      </c>
      <c r="O576" s="125" t="s">
        <v>94</v>
      </c>
      <c r="P576" s="176">
        <f>SUM(P578,P580)</f>
        <v>0</v>
      </c>
      <c r="Q576" s="176">
        <f t="shared" ref="Q576:AA577" si="187">SUM(Q578,Q580)</f>
        <v>0</v>
      </c>
      <c r="R576" s="176">
        <f t="shared" si="187"/>
        <v>0</v>
      </c>
      <c r="S576" s="176">
        <f t="shared" si="187"/>
        <v>0</v>
      </c>
      <c r="T576" s="176">
        <f t="shared" si="187"/>
        <v>0</v>
      </c>
      <c r="U576" s="176">
        <f t="shared" si="187"/>
        <v>0</v>
      </c>
      <c r="V576" s="176">
        <v>8</v>
      </c>
      <c r="W576" s="176">
        <f t="shared" si="187"/>
        <v>16</v>
      </c>
      <c r="X576" s="176">
        <f t="shared" si="187"/>
        <v>0</v>
      </c>
      <c r="Y576" s="176">
        <f t="shared" si="187"/>
        <v>0</v>
      </c>
      <c r="Z576" s="176">
        <f t="shared" si="187"/>
        <v>0</v>
      </c>
      <c r="AA576" s="176">
        <f t="shared" si="187"/>
        <v>0</v>
      </c>
      <c r="AB576" s="265">
        <f>SUM(P577:AA577)</f>
        <v>0</v>
      </c>
      <c r="AC576" s="262" t="s">
        <v>998</v>
      </c>
      <c r="AD576" s="262" t="s">
        <v>987</v>
      </c>
      <c r="AE576" s="262"/>
      <c r="AF576" s="262"/>
      <c r="AG576" s="326">
        <v>100</v>
      </c>
      <c r="AH576" s="265">
        <f>SUM(AH578:AH581)</f>
        <v>0</v>
      </c>
    </row>
    <row r="577" spans="1:34" s="109" customFormat="1">
      <c r="A577" s="275"/>
      <c r="B577" s="275"/>
      <c r="C577" s="381"/>
      <c r="D577" s="315"/>
      <c r="E577" s="315"/>
      <c r="F577" s="327"/>
      <c r="G577" s="315"/>
      <c r="H577" s="315"/>
      <c r="I577" s="275"/>
      <c r="J577" s="275"/>
      <c r="K577" s="315"/>
      <c r="L577" s="409"/>
      <c r="M577" s="409"/>
      <c r="N577" s="270"/>
      <c r="O577" s="177" t="s">
        <v>19</v>
      </c>
      <c r="P577" s="176">
        <f>SUM(P579,P581)</f>
        <v>0</v>
      </c>
      <c r="Q577" s="176">
        <f t="shared" si="187"/>
        <v>0</v>
      </c>
      <c r="R577" s="176">
        <f t="shared" si="187"/>
        <v>0</v>
      </c>
      <c r="S577" s="176">
        <f t="shared" si="187"/>
        <v>0</v>
      </c>
      <c r="T577" s="176">
        <f t="shared" si="187"/>
        <v>0</v>
      </c>
      <c r="U577" s="176">
        <f t="shared" si="187"/>
        <v>0</v>
      </c>
      <c r="V577" s="176">
        <f t="shared" si="187"/>
        <v>0</v>
      </c>
      <c r="W577" s="176">
        <f t="shared" si="187"/>
        <v>0</v>
      </c>
      <c r="X577" s="176">
        <f t="shared" si="187"/>
        <v>0</v>
      </c>
      <c r="Y577" s="176">
        <f t="shared" si="187"/>
        <v>0</v>
      </c>
      <c r="Z577" s="176">
        <f t="shared" si="187"/>
        <v>0</v>
      </c>
      <c r="AA577" s="176">
        <f t="shared" si="187"/>
        <v>0</v>
      </c>
      <c r="AB577" s="265"/>
      <c r="AC577" s="262"/>
      <c r="AD577" s="262"/>
      <c r="AE577" s="262"/>
      <c r="AF577" s="262"/>
      <c r="AG577" s="327"/>
      <c r="AH577" s="265"/>
    </row>
    <row r="578" spans="1:34" s="45" customFormat="1">
      <c r="A578" s="284"/>
      <c r="B578" s="284"/>
      <c r="C578" s="365" t="s">
        <v>903</v>
      </c>
      <c r="D578" s="316">
        <v>1</v>
      </c>
      <c r="E578" s="316" t="s">
        <v>461</v>
      </c>
      <c r="F578" s="324" t="s">
        <v>1080</v>
      </c>
      <c r="G578" s="316"/>
      <c r="H578" s="316"/>
      <c r="I578" s="316" t="s">
        <v>436</v>
      </c>
      <c r="J578" s="316" t="s">
        <v>437</v>
      </c>
      <c r="K578" s="316"/>
      <c r="L578" s="316"/>
      <c r="M578" s="316" t="s">
        <v>471</v>
      </c>
      <c r="N578" s="316" t="s">
        <v>151</v>
      </c>
      <c r="O578" s="75" t="s">
        <v>94</v>
      </c>
      <c r="P578" s="122"/>
      <c r="Q578" s="122"/>
      <c r="R578" s="122"/>
      <c r="S578" s="122"/>
      <c r="T578" s="122"/>
      <c r="U578" s="166"/>
      <c r="V578" s="178"/>
      <c r="W578" s="169">
        <v>8</v>
      </c>
      <c r="X578" s="166"/>
      <c r="Y578" s="166"/>
      <c r="Z578" s="166"/>
      <c r="AA578" s="166"/>
      <c r="AB578" s="260">
        <f>SUM(P579:AA579)</f>
        <v>0</v>
      </c>
      <c r="AC578" s="284"/>
      <c r="AD578" s="542"/>
      <c r="AE578" s="284"/>
      <c r="AF578" s="284"/>
      <c r="AG578" s="328">
        <v>50</v>
      </c>
      <c r="AH578" s="266">
        <f>SUM(P579:U579)</f>
        <v>0</v>
      </c>
    </row>
    <row r="579" spans="1:34" s="180" customFormat="1">
      <c r="A579" s="285"/>
      <c r="B579" s="285"/>
      <c r="C579" s="366"/>
      <c r="D579" s="317"/>
      <c r="E579" s="317"/>
      <c r="F579" s="325"/>
      <c r="G579" s="317"/>
      <c r="H579" s="317"/>
      <c r="I579" s="317"/>
      <c r="J579" s="317"/>
      <c r="K579" s="317"/>
      <c r="L579" s="317"/>
      <c r="M579" s="317"/>
      <c r="N579" s="317"/>
      <c r="O579" s="75" t="s">
        <v>19</v>
      </c>
      <c r="P579" s="179"/>
      <c r="Q579" s="179"/>
      <c r="R579" s="179"/>
      <c r="S579" s="179"/>
      <c r="T579" s="179"/>
      <c r="U579" s="179"/>
      <c r="V579" s="178"/>
      <c r="W579" s="179"/>
      <c r="X579" s="179"/>
      <c r="Y579" s="179"/>
      <c r="Z579" s="179"/>
      <c r="AA579" s="179"/>
      <c r="AB579" s="260"/>
      <c r="AC579" s="285"/>
      <c r="AD579" s="543"/>
      <c r="AE579" s="285"/>
      <c r="AF579" s="285"/>
      <c r="AG579" s="329"/>
      <c r="AH579" s="267"/>
    </row>
    <row r="580" spans="1:34" s="45" customFormat="1">
      <c r="A580" s="284"/>
      <c r="B580" s="284"/>
      <c r="C580" s="365" t="s">
        <v>904</v>
      </c>
      <c r="D580" s="296">
        <v>2</v>
      </c>
      <c r="E580" s="316" t="s">
        <v>461</v>
      </c>
      <c r="F580" s="324" t="s">
        <v>1080</v>
      </c>
      <c r="G580" s="316"/>
      <c r="H580" s="316"/>
      <c r="I580" s="316" t="s">
        <v>436</v>
      </c>
      <c r="J580" s="316" t="s">
        <v>437</v>
      </c>
      <c r="K580" s="316"/>
      <c r="L580" s="316"/>
      <c r="M580" s="316" t="s">
        <v>471</v>
      </c>
      <c r="N580" s="316" t="s">
        <v>151</v>
      </c>
      <c r="O580" s="75" t="s">
        <v>94</v>
      </c>
      <c r="P580" s="122"/>
      <c r="Q580" s="122"/>
      <c r="R580" s="122"/>
      <c r="S580" s="122"/>
      <c r="T580" s="122"/>
      <c r="U580" s="166"/>
      <c r="V580" s="178"/>
      <c r="W580" s="169">
        <v>8</v>
      </c>
      <c r="X580" s="166"/>
      <c r="Y580" s="166"/>
      <c r="Z580" s="166"/>
      <c r="AA580" s="166"/>
      <c r="AB580" s="260">
        <f>SUM(P581:AA581)</f>
        <v>0</v>
      </c>
      <c r="AC580" s="284"/>
      <c r="AD580" s="542"/>
      <c r="AE580" s="284"/>
      <c r="AF580" s="284"/>
      <c r="AG580" s="328">
        <v>50</v>
      </c>
      <c r="AH580" s="266">
        <f>SUM(P581:U581)</f>
        <v>0</v>
      </c>
    </row>
    <row r="581" spans="1:34" s="180" customFormat="1">
      <c r="A581" s="285"/>
      <c r="B581" s="285"/>
      <c r="C581" s="366"/>
      <c r="D581" s="296"/>
      <c r="E581" s="317"/>
      <c r="F581" s="325"/>
      <c r="G581" s="317"/>
      <c r="H581" s="317"/>
      <c r="I581" s="317"/>
      <c r="J581" s="317"/>
      <c r="K581" s="317"/>
      <c r="L581" s="317"/>
      <c r="M581" s="317"/>
      <c r="N581" s="317"/>
      <c r="O581" s="75" t="s">
        <v>19</v>
      </c>
      <c r="P581" s="179"/>
      <c r="Q581" s="179"/>
      <c r="R581" s="179"/>
      <c r="S581" s="179"/>
      <c r="T581" s="179"/>
      <c r="U581" s="179"/>
      <c r="V581" s="178"/>
      <c r="W581" s="179"/>
      <c r="X581" s="179"/>
      <c r="Y581" s="179"/>
      <c r="Z581" s="179"/>
      <c r="AA581" s="179"/>
      <c r="AB581" s="260"/>
      <c r="AC581" s="285"/>
      <c r="AD581" s="543"/>
      <c r="AE581" s="285"/>
      <c r="AF581" s="285"/>
      <c r="AG581" s="329"/>
      <c r="AH581" s="267"/>
    </row>
    <row r="582" spans="1:34" s="181" customFormat="1" ht="22.5" customHeight="1">
      <c r="A582" s="347">
        <v>64</v>
      </c>
      <c r="B582" s="347" t="s">
        <v>1181</v>
      </c>
      <c r="C582" s="474" t="s">
        <v>870</v>
      </c>
      <c r="D582" s="424">
        <v>12</v>
      </c>
      <c r="E582" s="424" t="s">
        <v>461</v>
      </c>
      <c r="F582" s="481" t="s">
        <v>1080</v>
      </c>
      <c r="G582" s="424">
        <v>4</v>
      </c>
      <c r="H582" s="424" t="s">
        <v>435</v>
      </c>
      <c r="I582" s="322" t="s">
        <v>436</v>
      </c>
      <c r="J582" s="322" t="s">
        <v>437</v>
      </c>
      <c r="K582" s="322" t="s">
        <v>38</v>
      </c>
      <c r="L582" s="454"/>
      <c r="M582" s="456"/>
      <c r="N582" s="322" t="s">
        <v>45</v>
      </c>
      <c r="O582" s="89" t="s">
        <v>685</v>
      </c>
      <c r="P582" s="65"/>
      <c r="Q582" s="65">
        <f t="shared" ref="Q582:AA582" si="188">SUM(Q584,Q586,Q588,)</f>
        <v>12</v>
      </c>
      <c r="R582" s="65">
        <f t="shared" si="188"/>
        <v>1</v>
      </c>
      <c r="S582" s="65">
        <f t="shared" si="188"/>
        <v>0</v>
      </c>
      <c r="T582" s="65">
        <f t="shared" si="188"/>
        <v>0</v>
      </c>
      <c r="U582" s="65">
        <f t="shared" si="188"/>
        <v>0</v>
      </c>
      <c r="V582" s="65">
        <f t="shared" si="188"/>
        <v>0</v>
      </c>
      <c r="W582" s="65">
        <f t="shared" si="188"/>
        <v>0</v>
      </c>
      <c r="X582" s="65">
        <f t="shared" si="188"/>
        <v>0</v>
      </c>
      <c r="Y582" s="65"/>
      <c r="Z582" s="65">
        <f t="shared" si="188"/>
        <v>0</v>
      </c>
      <c r="AA582" s="65">
        <f t="shared" si="188"/>
        <v>0</v>
      </c>
      <c r="AB582" s="271">
        <f>SUM(P583:AA583)</f>
        <v>38700</v>
      </c>
      <c r="AC582" s="262" t="s">
        <v>998</v>
      </c>
      <c r="AD582" s="262" t="s">
        <v>987</v>
      </c>
      <c r="AE582" s="347"/>
      <c r="AF582" s="347"/>
      <c r="AG582" s="332">
        <f>SUM(AG584:AG589)</f>
        <v>100</v>
      </c>
      <c r="AH582" s="271">
        <f>SUM(AH584:AH589)</f>
        <v>36300</v>
      </c>
    </row>
    <row r="583" spans="1:34" s="181" customFormat="1" ht="45" customHeight="1">
      <c r="A583" s="347"/>
      <c r="B583" s="347"/>
      <c r="C583" s="475"/>
      <c r="D583" s="425"/>
      <c r="E583" s="425"/>
      <c r="F583" s="482"/>
      <c r="G583" s="425"/>
      <c r="H583" s="425"/>
      <c r="I583" s="323"/>
      <c r="J583" s="323"/>
      <c r="K583" s="323"/>
      <c r="L583" s="455"/>
      <c r="M583" s="456"/>
      <c r="N583" s="323"/>
      <c r="O583" s="89" t="s">
        <v>19</v>
      </c>
      <c r="P583" s="65">
        <f>SUM(P585,P587,P589)</f>
        <v>0</v>
      </c>
      <c r="Q583" s="65">
        <f t="shared" ref="Q583:AA583" si="189">SUM(Q585,Q587,Q589)</f>
        <v>1800</v>
      </c>
      <c r="R583" s="65">
        <f t="shared" si="189"/>
        <v>34500</v>
      </c>
      <c r="S583" s="65">
        <f t="shared" si="189"/>
        <v>0</v>
      </c>
      <c r="T583" s="65">
        <f t="shared" si="189"/>
        <v>0</v>
      </c>
      <c r="U583" s="65">
        <f t="shared" si="189"/>
        <v>0</v>
      </c>
      <c r="V583" s="65">
        <f t="shared" si="189"/>
        <v>0</v>
      </c>
      <c r="W583" s="65">
        <f t="shared" si="189"/>
        <v>0</v>
      </c>
      <c r="X583" s="65">
        <f t="shared" si="189"/>
        <v>0</v>
      </c>
      <c r="Y583" s="65">
        <f t="shared" si="189"/>
        <v>2400</v>
      </c>
      <c r="Z583" s="65">
        <f t="shared" si="189"/>
        <v>0</v>
      </c>
      <c r="AA583" s="65">
        <f t="shared" si="189"/>
        <v>0</v>
      </c>
      <c r="AB583" s="272"/>
      <c r="AC583" s="262"/>
      <c r="AD583" s="262"/>
      <c r="AE583" s="347"/>
      <c r="AF583" s="347"/>
      <c r="AG583" s="333"/>
      <c r="AH583" s="272"/>
    </row>
    <row r="584" spans="1:34" s="180" customFormat="1" ht="23.25" customHeight="1">
      <c r="A584" s="182"/>
      <c r="B584" s="182"/>
      <c r="C584" s="477" t="s">
        <v>472</v>
      </c>
      <c r="D584" s="452">
        <v>2</v>
      </c>
      <c r="E584" s="452" t="s">
        <v>461</v>
      </c>
      <c r="F584" s="446" t="s">
        <v>1080</v>
      </c>
      <c r="G584" s="457"/>
      <c r="H584" s="457"/>
      <c r="I584" s="316" t="s">
        <v>436</v>
      </c>
      <c r="J584" s="316" t="s">
        <v>437</v>
      </c>
      <c r="K584" s="310"/>
      <c r="L584" s="448" t="s">
        <v>34</v>
      </c>
      <c r="M584" s="450"/>
      <c r="N584" s="312" t="s">
        <v>766</v>
      </c>
      <c r="O584" s="85" t="s">
        <v>44</v>
      </c>
      <c r="P584" s="183"/>
      <c r="Q584" s="183">
        <v>12</v>
      </c>
      <c r="R584" s="179"/>
      <c r="S584" s="183"/>
      <c r="T584" s="183"/>
      <c r="U584" s="183"/>
      <c r="V584" s="183"/>
      <c r="W584" s="183"/>
      <c r="X584" s="183"/>
      <c r="Y584" s="183"/>
      <c r="Z584" s="183"/>
      <c r="AA584" s="183"/>
      <c r="AB584" s="260">
        <f>SUM(P585:AA585)</f>
        <v>1800</v>
      </c>
      <c r="AC584" s="348"/>
      <c r="AD584" s="551"/>
      <c r="AE584" s="353">
        <v>24050</v>
      </c>
      <c r="AF584" s="348" t="s">
        <v>965</v>
      </c>
      <c r="AG584" s="334">
        <v>20</v>
      </c>
      <c r="AH584" s="266">
        <f>SUM(P585:U585)</f>
        <v>1800</v>
      </c>
    </row>
    <row r="585" spans="1:34" s="180" customFormat="1">
      <c r="A585" s="182"/>
      <c r="B585" s="182"/>
      <c r="C585" s="478"/>
      <c r="D585" s="453"/>
      <c r="E585" s="453"/>
      <c r="F585" s="447"/>
      <c r="G585" s="458"/>
      <c r="H585" s="458"/>
      <c r="I585" s="317"/>
      <c r="J585" s="317"/>
      <c r="K585" s="311"/>
      <c r="L585" s="449"/>
      <c r="M585" s="451"/>
      <c r="N585" s="313"/>
      <c r="O585" s="85" t="s">
        <v>19</v>
      </c>
      <c r="P585" s="183"/>
      <c r="Q585" s="183">
        <v>1800</v>
      </c>
      <c r="R585" s="179"/>
      <c r="S585" s="183"/>
      <c r="T585" s="183"/>
      <c r="U585" s="183"/>
      <c r="V585" s="183"/>
      <c r="W585" s="183"/>
      <c r="X585" s="183"/>
      <c r="Y585" s="183"/>
      <c r="Z585" s="183"/>
      <c r="AA585" s="183"/>
      <c r="AB585" s="260"/>
      <c r="AC585" s="313"/>
      <c r="AD585" s="292"/>
      <c r="AE585" s="313"/>
      <c r="AF585" s="313"/>
      <c r="AG585" s="335"/>
      <c r="AH585" s="267"/>
    </row>
    <row r="586" spans="1:34" s="180" customFormat="1" ht="25.9" customHeight="1">
      <c r="A586" s="182"/>
      <c r="B586" s="182"/>
      <c r="C586" s="477" t="s">
        <v>473</v>
      </c>
      <c r="D586" s="452">
        <v>1</v>
      </c>
      <c r="E586" s="452" t="s">
        <v>461</v>
      </c>
      <c r="F586" s="446" t="s">
        <v>1080</v>
      </c>
      <c r="G586" s="457"/>
      <c r="H586" s="457"/>
      <c r="I586" s="457" t="s">
        <v>436</v>
      </c>
      <c r="J586" s="457" t="s">
        <v>437</v>
      </c>
      <c r="K586" s="310"/>
      <c r="L586" s="448" t="s">
        <v>34</v>
      </c>
      <c r="M586" s="464"/>
      <c r="N586" s="312" t="s">
        <v>474</v>
      </c>
      <c r="O586" s="85" t="s">
        <v>721</v>
      </c>
      <c r="P586" s="183"/>
      <c r="Q586" s="183"/>
      <c r="R586" s="183">
        <v>1</v>
      </c>
      <c r="S586" s="183"/>
      <c r="T586" s="183"/>
      <c r="U586" s="183"/>
      <c r="V586" s="183"/>
      <c r="W586" s="183"/>
      <c r="X586" s="183"/>
      <c r="Y586" s="183"/>
      <c r="Z586" s="183"/>
      <c r="AA586" s="183"/>
      <c r="AB586" s="260">
        <f>SUM(P587:AA587)</f>
        <v>34500</v>
      </c>
      <c r="AC586" s="312"/>
      <c r="AD586" s="291"/>
      <c r="AE586" s="312"/>
      <c r="AF586" s="312"/>
      <c r="AG586" s="334">
        <v>60</v>
      </c>
      <c r="AH586" s="266">
        <f>SUM(P587:U587)</f>
        <v>34500</v>
      </c>
    </row>
    <row r="587" spans="1:34" s="180" customFormat="1" ht="25.5" customHeight="1">
      <c r="A587" s="182"/>
      <c r="B587" s="182"/>
      <c r="C587" s="478"/>
      <c r="D587" s="453"/>
      <c r="E587" s="453"/>
      <c r="F587" s="447"/>
      <c r="G587" s="458"/>
      <c r="H587" s="458"/>
      <c r="I587" s="458"/>
      <c r="J587" s="458"/>
      <c r="K587" s="311"/>
      <c r="L587" s="449"/>
      <c r="M587" s="464"/>
      <c r="N587" s="313"/>
      <c r="O587" s="123" t="s">
        <v>19</v>
      </c>
      <c r="P587" s="183"/>
      <c r="Q587" s="183"/>
      <c r="R587" s="183">
        <v>34500</v>
      </c>
      <c r="S587" s="183"/>
      <c r="T587" s="183"/>
      <c r="U587" s="183"/>
      <c r="V587" s="183"/>
      <c r="W587" s="183"/>
      <c r="X587" s="183"/>
      <c r="Y587" s="183"/>
      <c r="Z587" s="183"/>
      <c r="AA587" s="183"/>
      <c r="AB587" s="260"/>
      <c r="AC587" s="313"/>
      <c r="AD587" s="292"/>
      <c r="AE587" s="313"/>
      <c r="AF587" s="313"/>
      <c r="AG587" s="335"/>
      <c r="AH587" s="267"/>
    </row>
    <row r="588" spans="1:34" s="184" customFormat="1" ht="26.25" customHeight="1">
      <c r="A588" s="479"/>
      <c r="B588" s="479"/>
      <c r="C588" s="477" t="s">
        <v>475</v>
      </c>
      <c r="D588" s="452">
        <v>3</v>
      </c>
      <c r="E588" s="452" t="s">
        <v>461</v>
      </c>
      <c r="F588" s="446" t="s">
        <v>1080</v>
      </c>
      <c r="G588" s="457"/>
      <c r="H588" s="457"/>
      <c r="I588" s="457" t="s">
        <v>436</v>
      </c>
      <c r="J588" s="457" t="s">
        <v>437</v>
      </c>
      <c r="K588" s="310"/>
      <c r="L588" s="448" t="s">
        <v>34</v>
      </c>
      <c r="M588" s="450"/>
      <c r="N588" s="312" t="s">
        <v>804</v>
      </c>
      <c r="O588" s="85" t="s">
        <v>44</v>
      </c>
      <c r="P588" s="183"/>
      <c r="Q588" s="183"/>
      <c r="R588" s="183"/>
      <c r="S588" s="183"/>
      <c r="T588" s="183"/>
      <c r="U588" s="183"/>
      <c r="V588" s="183"/>
      <c r="W588" s="183"/>
      <c r="X588" s="183"/>
      <c r="Y588" s="183">
        <v>16</v>
      </c>
      <c r="Z588" s="183"/>
      <c r="AA588" s="183"/>
      <c r="AB588" s="260">
        <f>SUM(P589:AA589)</f>
        <v>2400</v>
      </c>
      <c r="AC588" s="348"/>
      <c r="AD588" s="552"/>
      <c r="AE588" s="348"/>
      <c r="AF588" s="348"/>
      <c r="AG588" s="334">
        <v>20</v>
      </c>
      <c r="AH588" s="266">
        <f>SUM(P589:U589)</f>
        <v>0</v>
      </c>
    </row>
    <row r="589" spans="1:34" s="184" customFormat="1" ht="39" customHeight="1">
      <c r="A589" s="480"/>
      <c r="B589" s="480"/>
      <c r="C589" s="478"/>
      <c r="D589" s="453"/>
      <c r="E589" s="453"/>
      <c r="F589" s="447"/>
      <c r="G589" s="458"/>
      <c r="H589" s="458"/>
      <c r="I589" s="458"/>
      <c r="J589" s="458"/>
      <c r="K589" s="311"/>
      <c r="L589" s="449"/>
      <c r="M589" s="476"/>
      <c r="N589" s="313"/>
      <c r="O589" s="85" t="s">
        <v>19</v>
      </c>
      <c r="P589" s="183"/>
      <c r="Q589" s="183"/>
      <c r="R589" s="183"/>
      <c r="S589" s="183"/>
      <c r="T589" s="183"/>
      <c r="U589" s="183"/>
      <c r="V589" s="183"/>
      <c r="W589" s="183"/>
      <c r="X589" s="183"/>
      <c r="Y589" s="183">
        <v>2400</v>
      </c>
      <c r="Z589" s="183"/>
      <c r="AA589" s="183"/>
      <c r="AB589" s="260"/>
      <c r="AC589" s="313"/>
      <c r="AD589" s="292"/>
      <c r="AE589" s="313"/>
      <c r="AF589" s="313"/>
      <c r="AG589" s="335"/>
      <c r="AH589" s="267"/>
    </row>
    <row r="590" spans="1:34" s="109" customFormat="1">
      <c r="A590" s="275">
        <v>65</v>
      </c>
      <c r="B590" s="275" t="s">
        <v>1182</v>
      </c>
      <c r="C590" s="294" t="s">
        <v>871</v>
      </c>
      <c r="D590" s="275">
        <v>13</v>
      </c>
      <c r="E590" s="295" t="s">
        <v>461</v>
      </c>
      <c r="F590" s="436" t="s">
        <v>1080</v>
      </c>
      <c r="G590" s="426">
        <v>1</v>
      </c>
      <c r="H590" s="295" t="s">
        <v>435</v>
      </c>
      <c r="I590" s="295" t="s">
        <v>436</v>
      </c>
      <c r="J590" s="295" t="s">
        <v>437</v>
      </c>
      <c r="K590" s="426" t="s">
        <v>38</v>
      </c>
      <c r="L590" s="275"/>
      <c r="M590" s="275"/>
      <c r="N590" s="275" t="s">
        <v>478</v>
      </c>
      <c r="O590" s="99" t="s">
        <v>335</v>
      </c>
      <c r="P590" s="133">
        <f>SUM(P592,P594)</f>
        <v>0</v>
      </c>
      <c r="Q590" s="133">
        <f t="shared" ref="Q590:AA591" si="190">SUM(Q592,Q594)</f>
        <v>0</v>
      </c>
      <c r="R590" s="133">
        <f t="shared" si="190"/>
        <v>2</v>
      </c>
      <c r="S590" s="133">
        <f t="shared" si="190"/>
        <v>0</v>
      </c>
      <c r="T590" s="133">
        <f t="shared" si="190"/>
        <v>0</v>
      </c>
      <c r="U590" s="133">
        <f t="shared" si="190"/>
        <v>0</v>
      </c>
      <c r="V590" s="133">
        <f t="shared" si="190"/>
        <v>0</v>
      </c>
      <c r="W590" s="133">
        <f t="shared" si="190"/>
        <v>0</v>
      </c>
      <c r="X590" s="133">
        <f t="shared" si="190"/>
        <v>0</v>
      </c>
      <c r="Y590" s="133">
        <f t="shared" si="190"/>
        <v>0</v>
      </c>
      <c r="Z590" s="133">
        <f t="shared" si="190"/>
        <v>0</v>
      </c>
      <c r="AA590" s="133">
        <f t="shared" si="190"/>
        <v>0</v>
      </c>
      <c r="AB590" s="261">
        <f>SUM(AB592:AB595)</f>
        <v>0</v>
      </c>
      <c r="AC590" s="262" t="s">
        <v>998</v>
      </c>
      <c r="AD590" s="262" t="s">
        <v>987</v>
      </c>
      <c r="AE590" s="262"/>
      <c r="AF590" s="262"/>
      <c r="AG590" s="326">
        <f>SUM(AG592:AG595)</f>
        <v>100</v>
      </c>
      <c r="AH590" s="261">
        <f>SUM(AH592:AH595)</f>
        <v>0</v>
      </c>
    </row>
    <row r="591" spans="1:34" s="109" customFormat="1">
      <c r="A591" s="275"/>
      <c r="B591" s="275"/>
      <c r="C591" s="294"/>
      <c r="D591" s="275"/>
      <c r="E591" s="295"/>
      <c r="F591" s="436"/>
      <c r="G591" s="427"/>
      <c r="H591" s="295"/>
      <c r="I591" s="295"/>
      <c r="J591" s="295"/>
      <c r="K591" s="427"/>
      <c r="L591" s="275"/>
      <c r="M591" s="275"/>
      <c r="N591" s="275"/>
      <c r="O591" s="99" t="s">
        <v>19</v>
      </c>
      <c r="P591" s="133">
        <f>SUM(P593,P595)</f>
        <v>0</v>
      </c>
      <c r="Q591" s="133">
        <f t="shared" si="190"/>
        <v>0</v>
      </c>
      <c r="R591" s="133">
        <f t="shared" si="190"/>
        <v>0</v>
      </c>
      <c r="S591" s="133">
        <f t="shared" si="190"/>
        <v>0</v>
      </c>
      <c r="T591" s="133">
        <f t="shared" si="190"/>
        <v>0</v>
      </c>
      <c r="U591" s="133">
        <f t="shared" si="190"/>
        <v>0</v>
      </c>
      <c r="V591" s="133">
        <f t="shared" si="190"/>
        <v>0</v>
      </c>
      <c r="W591" s="133">
        <f t="shared" si="190"/>
        <v>0</v>
      </c>
      <c r="X591" s="133">
        <f t="shared" si="190"/>
        <v>0</v>
      </c>
      <c r="Y591" s="133">
        <f t="shared" si="190"/>
        <v>0</v>
      </c>
      <c r="Z591" s="133">
        <f t="shared" si="190"/>
        <v>0</v>
      </c>
      <c r="AA591" s="133">
        <f t="shared" si="190"/>
        <v>0</v>
      </c>
      <c r="AB591" s="261"/>
      <c r="AC591" s="262"/>
      <c r="AD591" s="262"/>
      <c r="AE591" s="262"/>
      <c r="AF591" s="262"/>
      <c r="AG591" s="327"/>
      <c r="AH591" s="261"/>
    </row>
    <row r="592" spans="1:34" s="45" customFormat="1">
      <c r="A592" s="296"/>
      <c r="B592" s="296"/>
      <c r="C592" s="304" t="s">
        <v>479</v>
      </c>
      <c r="D592" s="296">
        <v>1</v>
      </c>
      <c r="E592" s="316" t="s">
        <v>461</v>
      </c>
      <c r="F592" s="324" t="s">
        <v>1080</v>
      </c>
      <c r="G592" s="316"/>
      <c r="H592" s="316"/>
      <c r="I592" s="316" t="s">
        <v>436</v>
      </c>
      <c r="J592" s="316" t="s">
        <v>437</v>
      </c>
      <c r="K592" s="316"/>
      <c r="L592" s="296" t="s">
        <v>476</v>
      </c>
      <c r="M592" s="296"/>
      <c r="N592" s="296" t="s">
        <v>334</v>
      </c>
      <c r="O592" s="75" t="s">
        <v>335</v>
      </c>
      <c r="P592" s="136"/>
      <c r="Q592" s="136"/>
      <c r="R592" s="136">
        <v>1</v>
      </c>
      <c r="S592" s="136"/>
      <c r="T592" s="136"/>
      <c r="U592" s="136"/>
      <c r="V592" s="136"/>
      <c r="W592" s="136"/>
      <c r="X592" s="136"/>
      <c r="Y592" s="136"/>
      <c r="Z592" s="136"/>
      <c r="AA592" s="136"/>
      <c r="AB592" s="260">
        <f>SUM(P593:AA593)</f>
        <v>0</v>
      </c>
      <c r="AC592" s="273"/>
      <c r="AD592" s="273"/>
      <c r="AE592" s="273"/>
      <c r="AF592" s="273"/>
      <c r="AG592" s="324">
        <v>60</v>
      </c>
      <c r="AH592" s="266">
        <f>SUM(P593:U593)</f>
        <v>0</v>
      </c>
    </row>
    <row r="593" spans="1:34" s="45" customFormat="1">
      <c r="A593" s="296"/>
      <c r="B593" s="296"/>
      <c r="C593" s="304"/>
      <c r="D593" s="296"/>
      <c r="E593" s="317"/>
      <c r="F593" s="325"/>
      <c r="G593" s="317"/>
      <c r="H593" s="317"/>
      <c r="I593" s="317"/>
      <c r="J593" s="317"/>
      <c r="K593" s="317"/>
      <c r="L593" s="296"/>
      <c r="M593" s="296"/>
      <c r="N593" s="296"/>
      <c r="O593" s="75" t="s">
        <v>19</v>
      </c>
      <c r="P593" s="136"/>
      <c r="Q593" s="136"/>
      <c r="R593" s="136"/>
      <c r="S593" s="136"/>
      <c r="T593" s="136"/>
      <c r="U593" s="136"/>
      <c r="V593" s="136"/>
      <c r="W593" s="136"/>
      <c r="X593" s="136"/>
      <c r="Y593" s="136"/>
      <c r="Z593" s="136"/>
      <c r="AA593" s="136"/>
      <c r="AB593" s="260"/>
      <c r="AC593" s="273"/>
      <c r="AD593" s="273"/>
      <c r="AE593" s="273"/>
      <c r="AF593" s="273"/>
      <c r="AG593" s="325"/>
      <c r="AH593" s="267"/>
    </row>
    <row r="594" spans="1:34" s="45" customFormat="1">
      <c r="A594" s="296"/>
      <c r="B594" s="296"/>
      <c r="C594" s="304" t="s">
        <v>911</v>
      </c>
      <c r="D594" s="296">
        <v>2</v>
      </c>
      <c r="E594" s="316" t="s">
        <v>461</v>
      </c>
      <c r="F594" s="324" t="s">
        <v>1080</v>
      </c>
      <c r="G594" s="316"/>
      <c r="H594" s="316"/>
      <c r="I594" s="316" t="s">
        <v>436</v>
      </c>
      <c r="J594" s="316" t="s">
        <v>437</v>
      </c>
      <c r="K594" s="316"/>
      <c r="L594" s="296"/>
      <c r="M594" s="296" t="s">
        <v>477</v>
      </c>
      <c r="N594" s="296" t="s">
        <v>334</v>
      </c>
      <c r="O594" s="75" t="s">
        <v>335</v>
      </c>
      <c r="P594" s="136"/>
      <c r="Q594" s="136"/>
      <c r="R594" s="136">
        <v>1</v>
      </c>
      <c r="S594" s="136"/>
      <c r="T594" s="136"/>
      <c r="U594" s="136"/>
      <c r="V594" s="136"/>
      <c r="W594" s="136"/>
      <c r="X594" s="136"/>
      <c r="Y594" s="136"/>
      <c r="Z594" s="136"/>
      <c r="AA594" s="136"/>
      <c r="AB594" s="260">
        <f>SUM(P595:AA595)</f>
        <v>0</v>
      </c>
      <c r="AC594" s="273"/>
      <c r="AD594" s="273"/>
      <c r="AE594" s="273"/>
      <c r="AF594" s="273"/>
      <c r="AG594" s="324">
        <v>40</v>
      </c>
      <c r="AH594" s="266">
        <f>SUM(P595:U595)</f>
        <v>0</v>
      </c>
    </row>
    <row r="595" spans="1:34" s="45" customFormat="1" ht="37.9" customHeight="1">
      <c r="A595" s="296"/>
      <c r="B595" s="296"/>
      <c r="C595" s="304"/>
      <c r="D595" s="296"/>
      <c r="E595" s="317"/>
      <c r="F595" s="325"/>
      <c r="G595" s="317"/>
      <c r="H595" s="317"/>
      <c r="I595" s="317"/>
      <c r="J595" s="317"/>
      <c r="K595" s="317"/>
      <c r="L595" s="296"/>
      <c r="M595" s="296"/>
      <c r="N595" s="296"/>
      <c r="O595" s="75" t="s">
        <v>19</v>
      </c>
      <c r="P595" s="136"/>
      <c r="Q595" s="136"/>
      <c r="R595" s="136"/>
      <c r="S595" s="136"/>
      <c r="T595" s="136"/>
      <c r="U595" s="136"/>
      <c r="V595" s="136"/>
      <c r="W595" s="136"/>
      <c r="X595" s="136"/>
      <c r="Y595" s="136"/>
      <c r="Z595" s="136"/>
      <c r="AA595" s="136"/>
      <c r="AB595" s="260"/>
      <c r="AC595" s="273"/>
      <c r="AD595" s="273"/>
      <c r="AE595" s="273"/>
      <c r="AF595" s="273"/>
      <c r="AG595" s="325"/>
      <c r="AH595" s="267"/>
    </row>
    <row r="596" spans="1:34" s="109" customFormat="1">
      <c r="A596" s="275">
        <v>66</v>
      </c>
      <c r="B596" s="275" t="s">
        <v>1183</v>
      </c>
      <c r="C596" s="294" t="s">
        <v>872</v>
      </c>
      <c r="D596" s="275">
        <v>14</v>
      </c>
      <c r="E596" s="295" t="s">
        <v>480</v>
      </c>
      <c r="F596" s="436" t="s">
        <v>1081</v>
      </c>
      <c r="G596" s="426" t="s">
        <v>481</v>
      </c>
      <c r="H596" s="295" t="s">
        <v>435</v>
      </c>
      <c r="I596" s="295" t="s">
        <v>436</v>
      </c>
      <c r="J596" s="295" t="s">
        <v>437</v>
      </c>
      <c r="K596" s="426" t="s">
        <v>38</v>
      </c>
      <c r="L596" s="294"/>
      <c r="M596" s="294"/>
      <c r="N596" s="275" t="s">
        <v>43</v>
      </c>
      <c r="O596" s="99" t="s">
        <v>42</v>
      </c>
      <c r="P596" s="133"/>
      <c r="Q596" s="133">
        <f t="shared" ref="Q596:AA597" si="191">SUM(Q598,Q600)</f>
        <v>0</v>
      </c>
      <c r="R596" s="133">
        <f t="shared" si="191"/>
        <v>0</v>
      </c>
      <c r="S596" s="133">
        <f t="shared" si="191"/>
        <v>0</v>
      </c>
      <c r="T596" s="133">
        <f t="shared" si="191"/>
        <v>0</v>
      </c>
      <c r="U596" s="133">
        <f t="shared" si="191"/>
        <v>0</v>
      </c>
      <c r="V596" s="133">
        <f t="shared" si="191"/>
        <v>0</v>
      </c>
      <c r="W596" s="133">
        <f t="shared" si="191"/>
        <v>0</v>
      </c>
      <c r="X596" s="133">
        <f t="shared" si="191"/>
        <v>1</v>
      </c>
      <c r="Y596" s="133">
        <f t="shared" si="191"/>
        <v>0</v>
      </c>
      <c r="Z596" s="133">
        <f t="shared" si="191"/>
        <v>0</v>
      </c>
      <c r="AA596" s="133">
        <f t="shared" si="191"/>
        <v>0</v>
      </c>
      <c r="AB596" s="261">
        <f>SUM(AB598:AB601)</f>
        <v>28500</v>
      </c>
      <c r="AC596" s="262" t="s">
        <v>998</v>
      </c>
      <c r="AD596" s="262" t="s">
        <v>987</v>
      </c>
      <c r="AE596" s="262"/>
      <c r="AF596" s="262"/>
      <c r="AG596" s="326">
        <f>SUM(AG598:AG601)</f>
        <v>100</v>
      </c>
      <c r="AH596" s="261">
        <f>SUM(AH598:AH601)</f>
        <v>28500</v>
      </c>
    </row>
    <row r="597" spans="1:34" s="109" customFormat="1">
      <c r="A597" s="275"/>
      <c r="B597" s="275"/>
      <c r="C597" s="294"/>
      <c r="D597" s="275"/>
      <c r="E597" s="295"/>
      <c r="F597" s="436"/>
      <c r="G597" s="427"/>
      <c r="H597" s="295"/>
      <c r="I597" s="295"/>
      <c r="J597" s="295"/>
      <c r="K597" s="427"/>
      <c r="L597" s="294"/>
      <c r="M597" s="294"/>
      <c r="N597" s="275"/>
      <c r="O597" s="99" t="s">
        <v>19</v>
      </c>
      <c r="P597" s="133">
        <f>SUM(P599,P601)</f>
        <v>28500</v>
      </c>
      <c r="Q597" s="133">
        <f t="shared" si="191"/>
        <v>0</v>
      </c>
      <c r="R597" s="133">
        <f t="shared" si="191"/>
        <v>0</v>
      </c>
      <c r="S597" s="133">
        <f t="shared" si="191"/>
        <v>0</v>
      </c>
      <c r="T597" s="133">
        <f t="shared" si="191"/>
        <v>0</v>
      </c>
      <c r="U597" s="133">
        <f t="shared" si="191"/>
        <v>0</v>
      </c>
      <c r="V597" s="133">
        <f t="shared" si="191"/>
        <v>0</v>
      </c>
      <c r="W597" s="133">
        <f t="shared" si="191"/>
        <v>0</v>
      </c>
      <c r="X597" s="133">
        <f t="shared" si="191"/>
        <v>0</v>
      </c>
      <c r="Y597" s="133">
        <f t="shared" si="191"/>
        <v>0</v>
      </c>
      <c r="Z597" s="133">
        <f t="shared" si="191"/>
        <v>0</v>
      </c>
      <c r="AA597" s="133">
        <f t="shared" si="191"/>
        <v>0</v>
      </c>
      <c r="AB597" s="261"/>
      <c r="AC597" s="262"/>
      <c r="AD597" s="262"/>
      <c r="AE597" s="262"/>
      <c r="AF597" s="262"/>
      <c r="AG597" s="327"/>
      <c r="AH597" s="261"/>
    </row>
    <row r="598" spans="1:34" s="45" customFormat="1">
      <c r="A598" s="296"/>
      <c r="B598" s="296"/>
      <c r="C598" s="304" t="s">
        <v>482</v>
      </c>
      <c r="D598" s="296">
        <v>1</v>
      </c>
      <c r="E598" s="302" t="s">
        <v>480</v>
      </c>
      <c r="F598" s="369" t="s">
        <v>1081</v>
      </c>
      <c r="G598" s="310"/>
      <c r="H598" s="316"/>
      <c r="I598" s="316" t="s">
        <v>436</v>
      </c>
      <c r="J598" s="316" t="s">
        <v>437</v>
      </c>
      <c r="K598" s="316"/>
      <c r="L598" s="304" t="s">
        <v>34</v>
      </c>
      <c r="M598" s="304"/>
      <c r="N598" s="296" t="s">
        <v>483</v>
      </c>
      <c r="O598" s="75" t="s">
        <v>42</v>
      </c>
      <c r="P598" s="136">
        <v>6</v>
      </c>
      <c r="Q598" s="136"/>
      <c r="R598" s="136"/>
      <c r="S598" s="136"/>
      <c r="T598" s="136"/>
      <c r="U598" s="136"/>
      <c r="V598" s="136"/>
      <c r="W598" s="136"/>
      <c r="X598" s="136"/>
      <c r="Y598" s="136"/>
      <c r="Z598" s="136"/>
      <c r="AA598" s="136"/>
      <c r="AB598" s="260">
        <f>SUM(P599:AA599)</f>
        <v>28500</v>
      </c>
      <c r="AC598" s="273" t="s">
        <v>654</v>
      </c>
      <c r="AD598" s="273"/>
      <c r="AE598" s="273" t="s">
        <v>966</v>
      </c>
      <c r="AF598" s="273" t="s">
        <v>967</v>
      </c>
      <c r="AG598" s="324">
        <v>80</v>
      </c>
      <c r="AH598" s="266">
        <f>SUM(P599:U599)</f>
        <v>28500</v>
      </c>
    </row>
    <row r="599" spans="1:34" s="45" customFormat="1">
      <c r="A599" s="296"/>
      <c r="B599" s="296"/>
      <c r="C599" s="304"/>
      <c r="D599" s="296"/>
      <c r="E599" s="302"/>
      <c r="F599" s="369"/>
      <c r="G599" s="311"/>
      <c r="H599" s="317"/>
      <c r="I599" s="317"/>
      <c r="J599" s="317"/>
      <c r="K599" s="317"/>
      <c r="L599" s="304"/>
      <c r="M599" s="304"/>
      <c r="N599" s="296"/>
      <c r="O599" s="75" t="s">
        <v>19</v>
      </c>
      <c r="P599" s="136">
        <v>28500</v>
      </c>
      <c r="Q599" s="136"/>
      <c r="R599" s="136"/>
      <c r="S599" s="136"/>
      <c r="T599" s="136"/>
      <c r="U599" s="136"/>
      <c r="V599" s="136"/>
      <c r="W599" s="136"/>
      <c r="X599" s="136"/>
      <c r="Y599" s="136"/>
      <c r="Z599" s="136"/>
      <c r="AA599" s="136"/>
      <c r="AB599" s="260"/>
      <c r="AC599" s="273"/>
      <c r="AD599" s="273"/>
      <c r="AE599" s="273"/>
      <c r="AF599" s="273"/>
      <c r="AG599" s="325"/>
      <c r="AH599" s="267"/>
    </row>
    <row r="600" spans="1:34" s="45" customFormat="1">
      <c r="A600" s="296"/>
      <c r="B600" s="296"/>
      <c r="C600" s="304" t="s">
        <v>484</v>
      </c>
      <c r="D600" s="296">
        <v>2</v>
      </c>
      <c r="E600" s="302" t="s">
        <v>480</v>
      </c>
      <c r="F600" s="369" t="s">
        <v>1081</v>
      </c>
      <c r="G600" s="310"/>
      <c r="H600" s="316"/>
      <c r="I600" s="316" t="s">
        <v>436</v>
      </c>
      <c r="J600" s="316" t="s">
        <v>437</v>
      </c>
      <c r="K600" s="316"/>
      <c r="L600" s="304" t="s">
        <v>34</v>
      </c>
      <c r="M600" s="304"/>
      <c r="N600" s="296" t="s">
        <v>43</v>
      </c>
      <c r="O600" s="75" t="s">
        <v>42</v>
      </c>
      <c r="P600" s="136"/>
      <c r="Q600" s="136"/>
      <c r="R600" s="136"/>
      <c r="S600" s="136"/>
      <c r="T600" s="136"/>
      <c r="U600" s="136"/>
      <c r="V600" s="136"/>
      <c r="W600" s="136"/>
      <c r="X600" s="136">
        <v>1</v>
      </c>
      <c r="Y600" s="136"/>
      <c r="Z600" s="136"/>
      <c r="AA600" s="136"/>
      <c r="AB600" s="260">
        <f>SUM(P601:AA601)</f>
        <v>0</v>
      </c>
      <c r="AC600" s="273"/>
      <c r="AD600" s="273"/>
      <c r="AE600" s="273"/>
      <c r="AF600" s="273"/>
      <c r="AG600" s="324">
        <v>20</v>
      </c>
      <c r="AH600" s="260">
        <f>SUM(P601:U601)</f>
        <v>0</v>
      </c>
    </row>
    <row r="601" spans="1:34" s="45" customFormat="1">
      <c r="A601" s="296"/>
      <c r="B601" s="296"/>
      <c r="C601" s="304"/>
      <c r="D601" s="296"/>
      <c r="E601" s="302"/>
      <c r="F601" s="369"/>
      <c r="G601" s="311"/>
      <c r="H601" s="317"/>
      <c r="I601" s="317"/>
      <c r="J601" s="317"/>
      <c r="K601" s="317"/>
      <c r="L601" s="304"/>
      <c r="M601" s="304"/>
      <c r="N601" s="296"/>
      <c r="O601" s="75" t="s">
        <v>19</v>
      </c>
      <c r="P601" s="136"/>
      <c r="Q601" s="136"/>
      <c r="R601" s="136"/>
      <c r="S601" s="136"/>
      <c r="T601" s="136"/>
      <c r="U601" s="136"/>
      <c r="V601" s="136"/>
      <c r="W601" s="136"/>
      <c r="X601" s="136"/>
      <c r="Y601" s="136"/>
      <c r="Z601" s="136"/>
      <c r="AA601" s="136"/>
      <c r="AB601" s="260"/>
      <c r="AC601" s="273"/>
      <c r="AD601" s="273"/>
      <c r="AE601" s="273"/>
      <c r="AF601" s="273"/>
      <c r="AG601" s="325"/>
      <c r="AH601" s="260"/>
    </row>
    <row r="602" spans="1:34" s="220" customFormat="1" ht="37.5">
      <c r="A602" s="297">
        <v>67</v>
      </c>
      <c r="B602" s="297" t="s">
        <v>1184</v>
      </c>
      <c r="C602" s="298" t="s">
        <v>1005</v>
      </c>
      <c r="D602" s="297"/>
      <c r="E602" s="301"/>
      <c r="F602" s="301" t="s">
        <v>1073</v>
      </c>
      <c r="G602" s="308"/>
      <c r="H602" s="301"/>
      <c r="I602" s="301"/>
      <c r="J602" s="301"/>
      <c r="K602" s="308"/>
      <c r="L602" s="298"/>
      <c r="M602" s="298"/>
      <c r="N602" s="297" t="s">
        <v>232</v>
      </c>
      <c r="O602" s="214" t="s">
        <v>41</v>
      </c>
      <c r="P602" s="221"/>
      <c r="Q602" s="221"/>
      <c r="R602" s="221"/>
      <c r="S602" s="221"/>
      <c r="T602" s="221"/>
      <c r="U602" s="221"/>
      <c r="V602" s="221"/>
      <c r="W602" s="221"/>
      <c r="X602" s="221"/>
      <c r="Y602" s="221"/>
      <c r="Z602" s="221"/>
      <c r="AA602" s="221"/>
      <c r="AB602" s="268">
        <f>SUM(P603:AA603)</f>
        <v>11100</v>
      </c>
      <c r="AC602" s="277" t="s">
        <v>998</v>
      </c>
      <c r="AD602" s="277" t="s">
        <v>975</v>
      </c>
      <c r="AE602" s="277"/>
      <c r="AF602" s="277"/>
      <c r="AG602" s="330"/>
      <c r="AH602" s="268">
        <f>SUM(AH604)</f>
        <v>11100</v>
      </c>
    </row>
    <row r="603" spans="1:34" s="220" customFormat="1">
      <c r="A603" s="297"/>
      <c r="B603" s="297"/>
      <c r="C603" s="298"/>
      <c r="D603" s="297"/>
      <c r="E603" s="301"/>
      <c r="F603" s="301"/>
      <c r="G603" s="309"/>
      <c r="H603" s="301"/>
      <c r="I603" s="301"/>
      <c r="J603" s="301"/>
      <c r="K603" s="309"/>
      <c r="L603" s="298"/>
      <c r="M603" s="298"/>
      <c r="N603" s="297"/>
      <c r="O603" s="214" t="s">
        <v>19</v>
      </c>
      <c r="P603" s="221"/>
      <c r="Q603" s="221"/>
      <c r="R603" s="221">
        <f>R605</f>
        <v>11100</v>
      </c>
      <c r="S603" s="221"/>
      <c r="T603" s="221"/>
      <c r="U603" s="221"/>
      <c r="V603" s="221"/>
      <c r="W603" s="221"/>
      <c r="X603" s="221"/>
      <c r="Y603" s="221"/>
      <c r="Z603" s="221"/>
      <c r="AA603" s="221"/>
      <c r="AB603" s="268"/>
      <c r="AC603" s="277"/>
      <c r="AD603" s="277"/>
      <c r="AE603" s="277"/>
      <c r="AF603" s="277"/>
      <c r="AG603" s="331"/>
      <c r="AH603" s="268"/>
    </row>
    <row r="604" spans="1:34" s="45" customFormat="1" ht="37.5">
      <c r="A604" s="296"/>
      <c r="B604" s="296"/>
      <c r="C604" s="304" t="s">
        <v>1006</v>
      </c>
      <c r="D604" s="296"/>
      <c r="E604" s="302"/>
      <c r="F604" s="302" t="s">
        <v>1073</v>
      </c>
      <c r="G604" s="310"/>
      <c r="H604" s="316"/>
      <c r="I604" s="316"/>
      <c r="J604" s="316"/>
      <c r="K604" s="316"/>
      <c r="L604" s="304"/>
      <c r="M604" s="304"/>
      <c r="N604" s="296" t="s">
        <v>232</v>
      </c>
      <c r="O604" s="75" t="s">
        <v>41</v>
      </c>
      <c r="P604" s="136"/>
      <c r="Q604" s="136"/>
      <c r="R604" s="136"/>
      <c r="S604" s="136"/>
      <c r="T604" s="136"/>
      <c r="U604" s="136"/>
      <c r="V604" s="136"/>
      <c r="W604" s="136"/>
      <c r="X604" s="136"/>
      <c r="Y604" s="136"/>
      <c r="Z604" s="136"/>
      <c r="AA604" s="136"/>
      <c r="AB604" s="260">
        <f>SUM(P605:AA605)</f>
        <v>11100</v>
      </c>
      <c r="AC604" s="273"/>
      <c r="AD604" s="273"/>
      <c r="AE604" s="273"/>
      <c r="AF604" s="273"/>
      <c r="AG604" s="324"/>
      <c r="AH604" s="260">
        <f>SUM(P605:U605)</f>
        <v>11100</v>
      </c>
    </row>
    <row r="605" spans="1:34" s="45" customFormat="1">
      <c r="A605" s="296"/>
      <c r="B605" s="296"/>
      <c r="C605" s="304"/>
      <c r="D605" s="296"/>
      <c r="E605" s="302"/>
      <c r="F605" s="302"/>
      <c r="G605" s="311"/>
      <c r="H605" s="317"/>
      <c r="I605" s="317"/>
      <c r="J605" s="317"/>
      <c r="K605" s="317"/>
      <c r="L605" s="304"/>
      <c r="M605" s="304"/>
      <c r="N605" s="296"/>
      <c r="O605" s="75" t="s">
        <v>19</v>
      </c>
      <c r="P605" s="136"/>
      <c r="Q605" s="136"/>
      <c r="R605" s="136">
        <v>11100</v>
      </c>
      <c r="S605" s="136"/>
      <c r="T605" s="136"/>
      <c r="U605" s="136"/>
      <c r="V605" s="136"/>
      <c r="W605" s="136"/>
      <c r="X605" s="136"/>
      <c r="Y605" s="136"/>
      <c r="Z605" s="136"/>
      <c r="AA605" s="136"/>
      <c r="AB605" s="260"/>
      <c r="AC605" s="273"/>
      <c r="AD605" s="273"/>
      <c r="AE605" s="273"/>
      <c r="AF605" s="273"/>
      <c r="AG605" s="325"/>
      <c r="AH605" s="260"/>
    </row>
    <row r="606" spans="1:34" ht="21.6" customHeight="1">
      <c r="A606" s="13"/>
      <c r="B606" s="13"/>
      <c r="C606" s="20" t="s">
        <v>103</v>
      </c>
      <c r="D606" s="8"/>
      <c r="E606" s="8"/>
      <c r="F606" s="8"/>
      <c r="G606" s="73"/>
      <c r="H606" s="73"/>
      <c r="I606" s="73"/>
      <c r="J606" s="73"/>
      <c r="K606" s="73"/>
      <c r="L606" s="13"/>
      <c r="M606" s="9"/>
      <c r="N606" s="9"/>
      <c r="O606" s="8"/>
      <c r="P606" s="56">
        <f>SUM(P608)</f>
        <v>0</v>
      </c>
      <c r="Q606" s="56">
        <f t="shared" ref="Q606:AA606" si="192">SUM(Q608)</f>
        <v>0</v>
      </c>
      <c r="R606" s="56">
        <f t="shared" si="192"/>
        <v>15000</v>
      </c>
      <c r="S606" s="56">
        <f t="shared" si="192"/>
        <v>0</v>
      </c>
      <c r="T606" s="56">
        <f t="shared" si="192"/>
        <v>0</v>
      </c>
      <c r="U606" s="56">
        <f t="shared" si="192"/>
        <v>18000</v>
      </c>
      <c r="V606" s="56">
        <f t="shared" si="192"/>
        <v>0</v>
      </c>
      <c r="W606" s="56">
        <f t="shared" si="192"/>
        <v>16800</v>
      </c>
      <c r="X606" s="56">
        <f t="shared" si="192"/>
        <v>0</v>
      </c>
      <c r="Y606" s="56">
        <f t="shared" si="192"/>
        <v>0</v>
      </c>
      <c r="Z606" s="56">
        <f t="shared" si="192"/>
        <v>0</v>
      </c>
      <c r="AA606" s="56">
        <f t="shared" si="192"/>
        <v>0</v>
      </c>
      <c r="AB606" s="71">
        <f>SUM(P606:AA606)</f>
        <v>49800</v>
      </c>
      <c r="AC606" s="9"/>
      <c r="AD606" s="9"/>
      <c r="AE606" s="9"/>
      <c r="AF606" s="9"/>
      <c r="AG606" s="9"/>
      <c r="AH606" s="71">
        <f>SUM(AH607)</f>
        <v>33000</v>
      </c>
    </row>
    <row r="607" spans="1:34">
      <c r="A607" s="392"/>
      <c r="B607" s="392" t="s">
        <v>1185</v>
      </c>
      <c r="C607" s="305" t="s">
        <v>304</v>
      </c>
      <c r="D607" s="392"/>
      <c r="E607" s="392"/>
      <c r="F607" s="392"/>
      <c r="G607" s="284"/>
      <c r="H607" s="303"/>
      <c r="I607" s="303"/>
      <c r="J607" s="303"/>
      <c r="K607" s="284"/>
      <c r="L607" s="305"/>
      <c r="M607" s="305"/>
      <c r="N607" s="305" t="s">
        <v>118</v>
      </c>
      <c r="O607" s="83" t="s">
        <v>94</v>
      </c>
      <c r="P607" s="82"/>
      <c r="Q607" s="82"/>
      <c r="R607" s="82"/>
      <c r="S607" s="82"/>
      <c r="T607" s="82"/>
      <c r="U607" s="82"/>
      <c r="V607" s="82"/>
      <c r="W607" s="82">
        <v>6</v>
      </c>
      <c r="X607" s="82"/>
      <c r="Y607" s="82"/>
      <c r="Z607" s="82"/>
      <c r="AA607" s="82"/>
      <c r="AB607" s="260">
        <f>SUM(P608:AA608)</f>
        <v>49800</v>
      </c>
      <c r="AC607" s="289" t="s">
        <v>997</v>
      </c>
      <c r="AD607" s="289" t="s">
        <v>986</v>
      </c>
      <c r="AE607" s="289"/>
      <c r="AF607" s="289"/>
      <c r="AG607" s="286"/>
      <c r="AH607" s="260">
        <f>SUM(AH609,AH619,AH627)</f>
        <v>33000</v>
      </c>
    </row>
    <row r="608" spans="1:34" ht="25.15" customHeight="1">
      <c r="A608" s="392"/>
      <c r="B608" s="392"/>
      <c r="C608" s="305"/>
      <c r="D608" s="392"/>
      <c r="E608" s="392"/>
      <c r="F608" s="392"/>
      <c r="G608" s="285"/>
      <c r="H608" s="303"/>
      <c r="I608" s="303"/>
      <c r="J608" s="303"/>
      <c r="K608" s="285"/>
      <c r="L608" s="305"/>
      <c r="M608" s="305"/>
      <c r="N608" s="305"/>
      <c r="O608" s="83" t="s">
        <v>19</v>
      </c>
      <c r="P608" s="34">
        <f>SUM(P610,P620)</f>
        <v>0</v>
      </c>
      <c r="Q608" s="34">
        <f t="shared" ref="Q608:AA608" si="193">SUM(Q610,Q620)</f>
        <v>0</v>
      </c>
      <c r="R608" s="34">
        <f t="shared" si="193"/>
        <v>15000</v>
      </c>
      <c r="S608" s="34">
        <f t="shared" si="193"/>
        <v>0</v>
      </c>
      <c r="T608" s="34">
        <f t="shared" si="193"/>
        <v>0</v>
      </c>
      <c r="U608" s="34">
        <f t="shared" si="193"/>
        <v>18000</v>
      </c>
      <c r="V608" s="34">
        <f t="shared" si="193"/>
        <v>0</v>
      </c>
      <c r="W608" s="34">
        <f t="shared" si="193"/>
        <v>16800</v>
      </c>
      <c r="X608" s="34">
        <f t="shared" si="193"/>
        <v>0</v>
      </c>
      <c r="Y608" s="34">
        <f t="shared" si="193"/>
        <v>0</v>
      </c>
      <c r="Z608" s="34">
        <f t="shared" si="193"/>
        <v>0</v>
      </c>
      <c r="AA608" s="34">
        <f t="shared" si="193"/>
        <v>0</v>
      </c>
      <c r="AB608" s="260"/>
      <c r="AC608" s="289"/>
      <c r="AD608" s="289"/>
      <c r="AE608" s="289"/>
      <c r="AF608" s="289"/>
      <c r="AG608" s="321"/>
      <c r="AH608" s="260"/>
    </row>
    <row r="609" spans="1:34" s="66" customFormat="1" ht="24.6" customHeight="1">
      <c r="A609" s="347">
        <v>68</v>
      </c>
      <c r="B609" s="347" t="s">
        <v>1186</v>
      </c>
      <c r="C609" s="374" t="s">
        <v>104</v>
      </c>
      <c r="D609" s="347">
        <v>1</v>
      </c>
      <c r="E609" s="275" t="s">
        <v>105</v>
      </c>
      <c r="F609" s="432" t="s">
        <v>1082</v>
      </c>
      <c r="G609" s="314">
        <v>1</v>
      </c>
      <c r="H609" s="295" t="s">
        <v>32</v>
      </c>
      <c r="I609" s="314" t="s">
        <v>106</v>
      </c>
      <c r="J609" s="275" t="s">
        <v>107</v>
      </c>
      <c r="K609" s="314" t="s">
        <v>108</v>
      </c>
      <c r="L609" s="374"/>
      <c r="M609" s="374"/>
      <c r="N609" s="347" t="s">
        <v>118</v>
      </c>
      <c r="O609" s="89" t="s">
        <v>94</v>
      </c>
      <c r="P609" s="87"/>
      <c r="Q609" s="87"/>
      <c r="R609" s="87"/>
      <c r="S609" s="87"/>
      <c r="T609" s="87"/>
      <c r="U609" s="87"/>
      <c r="V609" s="87"/>
      <c r="W609" s="87">
        <v>6</v>
      </c>
      <c r="X609" s="87"/>
      <c r="Y609" s="87"/>
      <c r="Z609" s="87"/>
      <c r="AA609" s="87"/>
      <c r="AB609" s="265">
        <f>SUM(P610:AA610)</f>
        <v>49800</v>
      </c>
      <c r="AC609" s="262" t="s">
        <v>998</v>
      </c>
      <c r="AD609" s="264" t="s">
        <v>986</v>
      </c>
      <c r="AE609" s="264"/>
      <c r="AF609" s="264"/>
      <c r="AG609" s="322">
        <f>SUM(AG611:AG618)</f>
        <v>100</v>
      </c>
      <c r="AH609" s="265">
        <f>SUM(AH611:AH618)</f>
        <v>33000</v>
      </c>
    </row>
    <row r="610" spans="1:34" s="66" customFormat="1" ht="33" customHeight="1">
      <c r="A610" s="347"/>
      <c r="B610" s="347"/>
      <c r="C610" s="374"/>
      <c r="D610" s="347"/>
      <c r="E610" s="275"/>
      <c r="F610" s="433"/>
      <c r="G610" s="315"/>
      <c r="H610" s="295"/>
      <c r="I610" s="315"/>
      <c r="J610" s="275"/>
      <c r="K610" s="315"/>
      <c r="L610" s="374"/>
      <c r="M610" s="374"/>
      <c r="N610" s="347"/>
      <c r="O610" s="89" t="s">
        <v>19</v>
      </c>
      <c r="P610" s="67">
        <f>SUM(P612,P614,P616,P618)</f>
        <v>0</v>
      </c>
      <c r="Q610" s="67">
        <f t="shared" ref="Q610:AA610" si="194">SUM(Q612,Q614,Q616,Q618)</f>
        <v>0</v>
      </c>
      <c r="R610" s="67">
        <f t="shared" si="194"/>
        <v>15000</v>
      </c>
      <c r="S610" s="67">
        <f t="shared" si="194"/>
        <v>0</v>
      </c>
      <c r="T610" s="67">
        <f t="shared" si="194"/>
        <v>0</v>
      </c>
      <c r="U610" s="67">
        <f t="shared" si="194"/>
        <v>18000</v>
      </c>
      <c r="V610" s="67">
        <f t="shared" si="194"/>
        <v>0</v>
      </c>
      <c r="W610" s="67">
        <f t="shared" si="194"/>
        <v>16800</v>
      </c>
      <c r="X610" s="67">
        <f t="shared" si="194"/>
        <v>0</v>
      </c>
      <c r="Y610" s="67">
        <f t="shared" si="194"/>
        <v>0</v>
      </c>
      <c r="Z610" s="67">
        <f t="shared" si="194"/>
        <v>0</v>
      </c>
      <c r="AA610" s="67">
        <f t="shared" si="194"/>
        <v>0</v>
      </c>
      <c r="AB610" s="265"/>
      <c r="AC610" s="262"/>
      <c r="AD610" s="264"/>
      <c r="AE610" s="264"/>
      <c r="AF610" s="264"/>
      <c r="AG610" s="323"/>
      <c r="AH610" s="265"/>
    </row>
    <row r="611" spans="1:34" ht="30.6" customHeight="1">
      <c r="A611" s="375"/>
      <c r="B611" s="375"/>
      <c r="C611" s="293" t="s">
        <v>926</v>
      </c>
      <c r="D611" s="375">
        <v>1</v>
      </c>
      <c r="E611" s="375" t="s">
        <v>105</v>
      </c>
      <c r="F611" s="430" t="s">
        <v>1082</v>
      </c>
      <c r="G611" s="316"/>
      <c r="H611" s="302"/>
      <c r="I611" s="316" t="s">
        <v>106</v>
      </c>
      <c r="J611" s="296" t="s">
        <v>107</v>
      </c>
      <c r="K611" s="316"/>
      <c r="L611" s="293" t="s">
        <v>109</v>
      </c>
      <c r="M611" s="293" t="s">
        <v>110</v>
      </c>
      <c r="N611" s="375" t="s">
        <v>723</v>
      </c>
      <c r="O611" s="85" t="s">
        <v>44</v>
      </c>
      <c r="P611" s="86"/>
      <c r="Q611" s="77"/>
      <c r="R611" s="85">
        <v>43</v>
      </c>
      <c r="S611" s="77"/>
      <c r="T611" s="77"/>
      <c r="U611" s="77"/>
      <c r="V611" s="77"/>
      <c r="W611" s="77"/>
      <c r="X611" s="77"/>
      <c r="Y611" s="77"/>
      <c r="Z611" s="77"/>
      <c r="AA611" s="77"/>
      <c r="AB611" s="260">
        <f>SUM(P612:AA612)</f>
        <v>15000</v>
      </c>
      <c r="AC611" s="290" t="s">
        <v>654</v>
      </c>
      <c r="AD611" s="354"/>
      <c r="AE611" s="354">
        <v>243241</v>
      </c>
      <c r="AF611" s="290" t="s">
        <v>939</v>
      </c>
      <c r="AG611" s="312">
        <v>35</v>
      </c>
      <c r="AH611" s="260">
        <f>SUM(P612:U612)</f>
        <v>15000</v>
      </c>
    </row>
    <row r="612" spans="1:34" ht="27" customHeight="1">
      <c r="A612" s="375"/>
      <c r="B612" s="375"/>
      <c r="C612" s="293"/>
      <c r="D612" s="375"/>
      <c r="E612" s="375"/>
      <c r="F612" s="431"/>
      <c r="G612" s="317"/>
      <c r="H612" s="302"/>
      <c r="I612" s="317"/>
      <c r="J612" s="296"/>
      <c r="K612" s="317"/>
      <c r="L612" s="293"/>
      <c r="M612" s="293"/>
      <c r="N612" s="375"/>
      <c r="O612" s="85" t="s">
        <v>19</v>
      </c>
      <c r="P612" s="86"/>
      <c r="Q612" s="77"/>
      <c r="R612" s="23">
        <v>15000</v>
      </c>
      <c r="S612" s="77"/>
      <c r="T612" s="77"/>
      <c r="U612" s="77"/>
      <c r="V612" s="77"/>
      <c r="W612" s="77"/>
      <c r="X612" s="77"/>
      <c r="Y612" s="77"/>
      <c r="Z612" s="77"/>
      <c r="AA612" s="77"/>
      <c r="AB612" s="260"/>
      <c r="AC612" s="290"/>
      <c r="AD612" s="290"/>
      <c r="AE612" s="290"/>
      <c r="AF612" s="290"/>
      <c r="AG612" s="313"/>
      <c r="AH612" s="260"/>
    </row>
    <row r="613" spans="1:34" ht="27" customHeight="1">
      <c r="A613" s="375"/>
      <c r="B613" s="375"/>
      <c r="C613" s="293" t="s">
        <v>111</v>
      </c>
      <c r="D613" s="375">
        <v>2</v>
      </c>
      <c r="E613" s="375" t="s">
        <v>105</v>
      </c>
      <c r="F613" s="430" t="s">
        <v>1082</v>
      </c>
      <c r="G613" s="316"/>
      <c r="H613" s="302"/>
      <c r="I613" s="316" t="s">
        <v>106</v>
      </c>
      <c r="J613" s="296" t="s">
        <v>107</v>
      </c>
      <c r="K613" s="316"/>
      <c r="L613" s="293" t="s">
        <v>112</v>
      </c>
      <c r="M613" s="293" t="s">
        <v>113</v>
      </c>
      <c r="N613" s="375" t="s">
        <v>722</v>
      </c>
      <c r="O613" s="85" t="s">
        <v>44</v>
      </c>
      <c r="P613" s="86"/>
      <c r="Q613" s="77"/>
      <c r="R613" s="77"/>
      <c r="S613" s="85">
        <v>30</v>
      </c>
      <c r="T613" s="77"/>
      <c r="U613" s="77"/>
      <c r="V613" s="77"/>
      <c r="W613" s="77"/>
      <c r="X613" s="77"/>
      <c r="Y613" s="77"/>
      <c r="Z613" s="77"/>
      <c r="AA613" s="77"/>
      <c r="AB613" s="260">
        <f>SUM(P614:AA614)</f>
        <v>0</v>
      </c>
      <c r="AC613" s="290"/>
      <c r="AD613" s="290"/>
      <c r="AE613" s="290"/>
      <c r="AF613" s="290"/>
      <c r="AG613" s="312">
        <v>25</v>
      </c>
      <c r="AH613" s="260">
        <f>SUM(P614:U614)</f>
        <v>0</v>
      </c>
    </row>
    <row r="614" spans="1:34" ht="26.45" customHeight="1">
      <c r="A614" s="375"/>
      <c r="B614" s="375"/>
      <c r="C614" s="293"/>
      <c r="D614" s="375"/>
      <c r="E614" s="375"/>
      <c r="F614" s="431"/>
      <c r="G614" s="317"/>
      <c r="H614" s="302"/>
      <c r="I614" s="317"/>
      <c r="J614" s="296"/>
      <c r="K614" s="317"/>
      <c r="L614" s="293"/>
      <c r="M614" s="293"/>
      <c r="N614" s="375"/>
      <c r="O614" s="85" t="s">
        <v>19</v>
      </c>
      <c r="P614" s="86"/>
      <c r="Q614" s="77"/>
      <c r="R614" s="77"/>
      <c r="S614" s="85">
        <v>0</v>
      </c>
      <c r="T614" s="77"/>
      <c r="U614" s="77"/>
      <c r="V614" s="77"/>
      <c r="W614" s="77"/>
      <c r="X614" s="77"/>
      <c r="Y614" s="77"/>
      <c r="Z614" s="77"/>
      <c r="AA614" s="77"/>
      <c r="AB614" s="260"/>
      <c r="AC614" s="290"/>
      <c r="AD614" s="290"/>
      <c r="AE614" s="290"/>
      <c r="AF614" s="290"/>
      <c r="AG614" s="313"/>
      <c r="AH614" s="260"/>
    </row>
    <row r="615" spans="1:34" ht="27" customHeight="1">
      <c r="A615" s="375"/>
      <c r="B615" s="375"/>
      <c r="C615" s="293" t="s">
        <v>114</v>
      </c>
      <c r="D615" s="375">
        <v>3</v>
      </c>
      <c r="E615" s="375" t="s">
        <v>105</v>
      </c>
      <c r="F615" s="430" t="s">
        <v>1082</v>
      </c>
      <c r="G615" s="316"/>
      <c r="H615" s="302"/>
      <c r="I615" s="316" t="s">
        <v>106</v>
      </c>
      <c r="J615" s="296" t="s">
        <v>107</v>
      </c>
      <c r="K615" s="316"/>
      <c r="L615" s="293" t="s">
        <v>115</v>
      </c>
      <c r="M615" s="293" t="s">
        <v>110</v>
      </c>
      <c r="N615" s="375" t="s">
        <v>116</v>
      </c>
      <c r="O615" s="85" t="s">
        <v>94</v>
      </c>
      <c r="P615" s="86"/>
      <c r="Q615" s="77"/>
      <c r="R615" s="77"/>
      <c r="S615" s="77"/>
      <c r="T615" s="77"/>
      <c r="U615" s="85">
        <v>2</v>
      </c>
      <c r="V615" s="118"/>
      <c r="W615" s="85">
        <v>2</v>
      </c>
      <c r="X615" s="77"/>
      <c r="Y615" s="77"/>
      <c r="Z615" s="77"/>
      <c r="AA615" s="77"/>
      <c r="AB615" s="260">
        <f>SUM(P616:AA616)</f>
        <v>34800</v>
      </c>
      <c r="AC615" s="290"/>
      <c r="AD615" s="290"/>
      <c r="AE615" s="290"/>
      <c r="AF615" s="290"/>
      <c r="AG615" s="312">
        <v>20</v>
      </c>
      <c r="AH615" s="260">
        <f>SUM(P616:U616)</f>
        <v>18000</v>
      </c>
    </row>
    <row r="616" spans="1:34" ht="27" customHeight="1">
      <c r="A616" s="375"/>
      <c r="B616" s="375"/>
      <c r="C616" s="293"/>
      <c r="D616" s="375"/>
      <c r="E616" s="375"/>
      <c r="F616" s="431"/>
      <c r="G616" s="317"/>
      <c r="H616" s="302"/>
      <c r="I616" s="317"/>
      <c r="J616" s="296"/>
      <c r="K616" s="317"/>
      <c r="L616" s="293"/>
      <c r="M616" s="293"/>
      <c r="N616" s="375"/>
      <c r="O616" s="85" t="s">
        <v>19</v>
      </c>
      <c r="P616" s="86"/>
      <c r="Q616" s="77"/>
      <c r="R616" s="77"/>
      <c r="S616" s="77"/>
      <c r="T616" s="77"/>
      <c r="U616" s="14">
        <v>18000</v>
      </c>
      <c r="V616" s="118"/>
      <c r="W616" s="14">
        <f>34800-18000</f>
        <v>16800</v>
      </c>
      <c r="X616" s="77"/>
      <c r="Y616" s="77"/>
      <c r="Z616" s="77"/>
      <c r="AA616" s="77"/>
      <c r="AB616" s="260"/>
      <c r="AC616" s="290"/>
      <c r="AD616" s="290"/>
      <c r="AE616" s="290"/>
      <c r="AF616" s="290"/>
      <c r="AG616" s="313"/>
      <c r="AH616" s="260"/>
    </row>
    <row r="617" spans="1:34" ht="24" customHeight="1">
      <c r="A617" s="375"/>
      <c r="B617" s="375"/>
      <c r="C617" s="293" t="s">
        <v>117</v>
      </c>
      <c r="D617" s="375">
        <v>4</v>
      </c>
      <c r="E617" s="375" t="s">
        <v>105</v>
      </c>
      <c r="F617" s="430" t="s">
        <v>1082</v>
      </c>
      <c r="G617" s="316"/>
      <c r="H617" s="302"/>
      <c r="I617" s="316" t="s">
        <v>106</v>
      </c>
      <c r="J617" s="296" t="s">
        <v>107</v>
      </c>
      <c r="K617" s="316"/>
      <c r="L617" s="293" t="s">
        <v>115</v>
      </c>
      <c r="M617" s="293" t="s">
        <v>113</v>
      </c>
      <c r="N617" s="375" t="s">
        <v>118</v>
      </c>
      <c r="O617" s="85" t="s">
        <v>94</v>
      </c>
      <c r="P617" s="86"/>
      <c r="Q617" s="77"/>
      <c r="R617" s="77"/>
      <c r="S617" s="77"/>
      <c r="T617" s="77"/>
      <c r="U617" s="77"/>
      <c r="V617" s="77"/>
      <c r="W617" s="77"/>
      <c r="X617" s="77"/>
      <c r="Y617" s="85">
        <v>3</v>
      </c>
      <c r="Z617" s="85">
        <v>3</v>
      </c>
      <c r="AA617" s="77"/>
      <c r="AB617" s="260">
        <f>SUM(P618:AA618)</f>
        <v>0</v>
      </c>
      <c r="AC617" s="290"/>
      <c r="AD617" s="290"/>
      <c r="AE617" s="290"/>
      <c r="AF617" s="290"/>
      <c r="AG617" s="312">
        <v>20</v>
      </c>
      <c r="AH617" s="260">
        <f>SUM(P618:U618)</f>
        <v>0</v>
      </c>
    </row>
    <row r="618" spans="1:34" ht="22.9" customHeight="1">
      <c r="A618" s="375"/>
      <c r="B618" s="375"/>
      <c r="C618" s="293"/>
      <c r="D618" s="375"/>
      <c r="E618" s="375"/>
      <c r="F618" s="431"/>
      <c r="G618" s="317"/>
      <c r="H618" s="302"/>
      <c r="I618" s="317"/>
      <c r="J618" s="296"/>
      <c r="K618" s="317"/>
      <c r="L618" s="293"/>
      <c r="M618" s="293"/>
      <c r="N618" s="375"/>
      <c r="O618" s="85" t="s">
        <v>19</v>
      </c>
      <c r="P618" s="86"/>
      <c r="Q618" s="77"/>
      <c r="R618" s="77"/>
      <c r="S618" s="77"/>
      <c r="T618" s="77"/>
      <c r="U618" s="77"/>
      <c r="V618" s="77"/>
      <c r="W618" s="77"/>
      <c r="X618" s="77"/>
      <c r="Y618" s="85">
        <v>0</v>
      </c>
      <c r="Z618" s="85">
        <v>0</v>
      </c>
      <c r="AA618" s="77"/>
      <c r="AB618" s="260"/>
      <c r="AC618" s="290"/>
      <c r="AD618" s="290"/>
      <c r="AE618" s="290"/>
      <c r="AF618" s="290"/>
      <c r="AG618" s="313"/>
      <c r="AH618" s="260"/>
    </row>
    <row r="619" spans="1:34" s="109" customFormat="1" ht="25.5" customHeight="1">
      <c r="A619" s="275">
        <v>69</v>
      </c>
      <c r="B619" s="275" t="s">
        <v>1187</v>
      </c>
      <c r="C619" s="294" t="s">
        <v>873</v>
      </c>
      <c r="D619" s="396">
        <v>2</v>
      </c>
      <c r="E619" s="275" t="s">
        <v>838</v>
      </c>
      <c r="F619" s="436" t="s">
        <v>1083</v>
      </c>
      <c r="G619" s="314">
        <v>1</v>
      </c>
      <c r="H619" s="275" t="s">
        <v>524</v>
      </c>
      <c r="I619" s="275" t="s">
        <v>839</v>
      </c>
      <c r="J619" s="275" t="s">
        <v>525</v>
      </c>
      <c r="K619" s="314" t="s">
        <v>38</v>
      </c>
      <c r="L619" s="275"/>
      <c r="M619" s="275"/>
      <c r="N619" s="275" t="s">
        <v>724</v>
      </c>
      <c r="O619" s="99" t="s">
        <v>725</v>
      </c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  <c r="AA619" s="108"/>
      <c r="AB619" s="269">
        <f t="shared" ref="AB619" si="195">SUM(P620:AA620)</f>
        <v>0</v>
      </c>
      <c r="AC619" s="262" t="s">
        <v>998</v>
      </c>
      <c r="AD619" s="262" t="s">
        <v>975</v>
      </c>
      <c r="AE619" s="275"/>
      <c r="AF619" s="275"/>
      <c r="AG619" s="326">
        <f>SUM(AG621:AG626)</f>
        <v>100</v>
      </c>
      <c r="AH619" s="269">
        <f>SUM(AH621:AH626)</f>
        <v>0</v>
      </c>
    </row>
    <row r="620" spans="1:34" s="109" customFormat="1" ht="25.5" customHeight="1">
      <c r="A620" s="275"/>
      <c r="B620" s="275"/>
      <c r="C620" s="294"/>
      <c r="D620" s="510"/>
      <c r="E620" s="275"/>
      <c r="F620" s="436"/>
      <c r="G620" s="315"/>
      <c r="H620" s="275"/>
      <c r="I620" s="275"/>
      <c r="J620" s="275"/>
      <c r="K620" s="315"/>
      <c r="L620" s="275"/>
      <c r="M620" s="275"/>
      <c r="N620" s="275"/>
      <c r="O620" s="99" t="s">
        <v>19</v>
      </c>
      <c r="P620" s="112">
        <f t="shared" ref="P620:AA620" si="196">SUM(P622,P626,P624)</f>
        <v>0</v>
      </c>
      <c r="Q620" s="112">
        <f t="shared" si="196"/>
        <v>0</v>
      </c>
      <c r="R620" s="112">
        <f t="shared" si="196"/>
        <v>0</v>
      </c>
      <c r="S620" s="112">
        <f t="shared" si="196"/>
        <v>0</v>
      </c>
      <c r="T620" s="112">
        <f t="shared" si="196"/>
        <v>0</v>
      </c>
      <c r="U620" s="112">
        <f t="shared" si="196"/>
        <v>0</v>
      </c>
      <c r="V620" s="112">
        <f t="shared" si="196"/>
        <v>0</v>
      </c>
      <c r="W620" s="112">
        <f t="shared" si="196"/>
        <v>0</v>
      </c>
      <c r="X620" s="112">
        <f t="shared" si="196"/>
        <v>0</v>
      </c>
      <c r="Y620" s="112">
        <f t="shared" si="196"/>
        <v>0</v>
      </c>
      <c r="Z620" s="112">
        <f t="shared" si="196"/>
        <v>0</v>
      </c>
      <c r="AA620" s="112">
        <f t="shared" si="196"/>
        <v>0</v>
      </c>
      <c r="AB620" s="270"/>
      <c r="AC620" s="262"/>
      <c r="AD620" s="262"/>
      <c r="AE620" s="275"/>
      <c r="AF620" s="275"/>
      <c r="AG620" s="327"/>
      <c r="AH620" s="270"/>
    </row>
    <row r="621" spans="1:34" s="45" customFormat="1">
      <c r="A621" s="296"/>
      <c r="B621" s="296"/>
      <c r="C621" s="304" t="s">
        <v>527</v>
      </c>
      <c r="D621" s="296">
        <v>1</v>
      </c>
      <c r="E621" s="296" t="s">
        <v>441</v>
      </c>
      <c r="F621" s="369" t="s">
        <v>1078</v>
      </c>
      <c r="G621" s="296"/>
      <c r="H621" s="296"/>
      <c r="I621" s="296" t="s">
        <v>528</v>
      </c>
      <c r="J621" s="296" t="s">
        <v>525</v>
      </c>
      <c r="K621" s="316"/>
      <c r="L621" s="296"/>
      <c r="M621" s="296" t="s">
        <v>529</v>
      </c>
      <c r="N621" s="296" t="s">
        <v>530</v>
      </c>
      <c r="O621" s="75" t="s">
        <v>94</v>
      </c>
      <c r="P621" s="79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260">
        <f>SUM(P622:AA622)</f>
        <v>0</v>
      </c>
      <c r="AC621" s="296"/>
      <c r="AD621" s="273"/>
      <c r="AE621" s="296"/>
      <c r="AF621" s="296"/>
      <c r="AG621" s="324">
        <v>40</v>
      </c>
      <c r="AH621" s="260">
        <f>SUM(P622:U622)</f>
        <v>0</v>
      </c>
    </row>
    <row r="622" spans="1:34" s="45" customFormat="1" ht="37.15" customHeight="1">
      <c r="A622" s="296"/>
      <c r="B622" s="296"/>
      <c r="C622" s="304"/>
      <c r="D622" s="296"/>
      <c r="E622" s="296"/>
      <c r="F622" s="369"/>
      <c r="G622" s="296"/>
      <c r="H622" s="296"/>
      <c r="I622" s="296"/>
      <c r="J622" s="296"/>
      <c r="K622" s="317"/>
      <c r="L622" s="296"/>
      <c r="M622" s="296"/>
      <c r="N622" s="296"/>
      <c r="O622" s="75" t="s">
        <v>19</v>
      </c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  <c r="AB622" s="260"/>
      <c r="AC622" s="296"/>
      <c r="AD622" s="273"/>
      <c r="AE622" s="296"/>
      <c r="AF622" s="296"/>
      <c r="AG622" s="325"/>
      <c r="AH622" s="260"/>
    </row>
    <row r="623" spans="1:34" s="45" customFormat="1">
      <c r="A623" s="296"/>
      <c r="B623" s="296"/>
      <c r="C623" s="304" t="s">
        <v>898</v>
      </c>
      <c r="D623" s="296">
        <v>2</v>
      </c>
      <c r="E623" s="296" t="s">
        <v>555</v>
      </c>
      <c r="F623" s="302" t="s">
        <v>1077</v>
      </c>
      <c r="G623" s="296"/>
      <c r="H623" s="296"/>
      <c r="I623" s="296" t="s">
        <v>528</v>
      </c>
      <c r="J623" s="296" t="s">
        <v>525</v>
      </c>
      <c r="K623" s="316"/>
      <c r="L623" s="304" t="s">
        <v>556</v>
      </c>
      <c r="M623" s="304" t="s">
        <v>529</v>
      </c>
      <c r="N623" s="296" t="s">
        <v>345</v>
      </c>
      <c r="O623" s="75" t="s">
        <v>136</v>
      </c>
      <c r="P623" s="79"/>
      <c r="Q623" s="88"/>
      <c r="R623" s="88"/>
      <c r="S623" s="88"/>
      <c r="T623" s="88"/>
      <c r="U623" s="88"/>
      <c r="V623" s="88"/>
      <c r="W623" s="88"/>
      <c r="X623" s="88"/>
      <c r="Y623" s="88"/>
      <c r="Z623" s="75">
        <v>2</v>
      </c>
      <c r="AA623" s="88"/>
      <c r="AB623" s="260">
        <f>SUM(P624:AA624)</f>
        <v>0</v>
      </c>
      <c r="AC623" s="296"/>
      <c r="AD623" s="273"/>
      <c r="AE623" s="296"/>
      <c r="AF623" s="296"/>
      <c r="AG623" s="324">
        <v>40</v>
      </c>
      <c r="AH623" s="260">
        <f>SUM(P624:U624)</f>
        <v>0</v>
      </c>
    </row>
    <row r="624" spans="1:34" s="45" customFormat="1" ht="45.6" customHeight="1">
      <c r="A624" s="296"/>
      <c r="B624" s="296"/>
      <c r="C624" s="304"/>
      <c r="D624" s="296"/>
      <c r="E624" s="296"/>
      <c r="F624" s="302"/>
      <c r="G624" s="296"/>
      <c r="H624" s="296"/>
      <c r="I624" s="296"/>
      <c r="J624" s="296"/>
      <c r="K624" s="317"/>
      <c r="L624" s="304"/>
      <c r="M624" s="304"/>
      <c r="N624" s="296"/>
      <c r="O624" s="75" t="s">
        <v>19</v>
      </c>
      <c r="P624" s="79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273"/>
      <c r="AC624" s="296"/>
      <c r="AD624" s="273"/>
      <c r="AE624" s="296"/>
      <c r="AF624" s="296"/>
      <c r="AG624" s="325"/>
      <c r="AH624" s="260"/>
    </row>
    <row r="625" spans="1:34" s="45" customFormat="1">
      <c r="A625" s="296"/>
      <c r="B625" s="296"/>
      <c r="C625" s="304" t="s">
        <v>1023</v>
      </c>
      <c r="D625" s="296">
        <v>4</v>
      </c>
      <c r="E625" s="296" t="s">
        <v>433</v>
      </c>
      <c r="F625" s="369" t="s">
        <v>1084</v>
      </c>
      <c r="G625" s="296"/>
      <c r="H625" s="296"/>
      <c r="I625" s="296" t="s">
        <v>531</v>
      </c>
      <c r="J625" s="296" t="s">
        <v>525</v>
      </c>
      <c r="K625" s="316"/>
      <c r="L625" s="296" t="s">
        <v>532</v>
      </c>
      <c r="M625" s="296" t="s">
        <v>529</v>
      </c>
      <c r="N625" s="296" t="s">
        <v>752</v>
      </c>
      <c r="O625" s="75" t="s">
        <v>753</v>
      </c>
      <c r="P625" s="79"/>
      <c r="Q625" s="88"/>
      <c r="R625" s="88"/>
      <c r="S625" s="88"/>
      <c r="T625" s="88"/>
      <c r="U625" s="88"/>
      <c r="V625" s="88"/>
      <c r="W625" s="88"/>
      <c r="X625" s="88"/>
      <c r="Y625" s="88"/>
      <c r="Z625" s="75">
        <v>1</v>
      </c>
      <c r="AA625" s="88"/>
      <c r="AB625" s="260">
        <f t="shared" ref="AB625" si="197">SUM(P626:AA626)</f>
        <v>0</v>
      </c>
      <c r="AC625" s="296"/>
      <c r="AD625" s="273"/>
      <c r="AE625" s="296"/>
      <c r="AF625" s="296"/>
      <c r="AG625" s="324">
        <v>20</v>
      </c>
      <c r="AH625" s="260">
        <f>SUM(P626:U626)</f>
        <v>0</v>
      </c>
    </row>
    <row r="626" spans="1:34" s="45" customFormat="1" ht="42.6" customHeight="1">
      <c r="A626" s="296"/>
      <c r="B626" s="296"/>
      <c r="C626" s="304"/>
      <c r="D626" s="296"/>
      <c r="E626" s="296"/>
      <c r="F626" s="369"/>
      <c r="G626" s="296"/>
      <c r="H626" s="296"/>
      <c r="I626" s="296"/>
      <c r="J626" s="296"/>
      <c r="K626" s="317"/>
      <c r="L626" s="296"/>
      <c r="M626" s="296"/>
      <c r="N626" s="296"/>
      <c r="O626" s="75" t="s">
        <v>19</v>
      </c>
      <c r="P626" s="79"/>
      <c r="Q626" s="88"/>
      <c r="R626" s="88"/>
      <c r="S626" s="88"/>
      <c r="T626" s="88"/>
      <c r="U626" s="88"/>
      <c r="V626" s="88"/>
      <c r="W626" s="88"/>
      <c r="X626" s="88"/>
      <c r="Y626" s="88"/>
      <c r="Z626" s="75"/>
      <c r="AA626" s="88"/>
      <c r="AB626" s="260"/>
      <c r="AC626" s="296"/>
      <c r="AD626" s="273"/>
      <c r="AE626" s="296"/>
      <c r="AF626" s="296"/>
      <c r="AG626" s="325"/>
      <c r="AH626" s="260"/>
    </row>
    <row r="627" spans="1:34" s="109" customFormat="1">
      <c r="A627" s="275">
        <v>70</v>
      </c>
      <c r="B627" s="275" t="s">
        <v>1188</v>
      </c>
      <c r="C627" s="294" t="s">
        <v>874</v>
      </c>
      <c r="D627" s="275">
        <v>3</v>
      </c>
      <c r="E627" s="314" t="s">
        <v>534</v>
      </c>
      <c r="F627" s="295" t="s">
        <v>1077</v>
      </c>
      <c r="G627" s="314">
        <v>2</v>
      </c>
      <c r="H627" s="314" t="s">
        <v>524</v>
      </c>
      <c r="I627" s="314" t="s">
        <v>535</v>
      </c>
      <c r="J627" s="314" t="s">
        <v>525</v>
      </c>
      <c r="K627" s="314" t="s">
        <v>536</v>
      </c>
      <c r="L627" s="275"/>
      <c r="M627" s="275"/>
      <c r="N627" s="275" t="s">
        <v>215</v>
      </c>
      <c r="O627" s="99" t="s">
        <v>94</v>
      </c>
      <c r="P627" s="108"/>
      <c r="Q627" s="108"/>
      <c r="R627" s="108"/>
      <c r="S627" s="108"/>
      <c r="T627" s="108"/>
      <c r="U627" s="108"/>
      <c r="V627" s="108"/>
      <c r="W627" s="108"/>
      <c r="X627" s="99">
        <v>1</v>
      </c>
      <c r="Y627" s="108"/>
      <c r="Z627" s="108"/>
      <c r="AA627" s="108"/>
      <c r="AB627" s="265">
        <f>SUM(P628:AA628)</f>
        <v>0</v>
      </c>
      <c r="AC627" s="262" t="s">
        <v>998</v>
      </c>
      <c r="AD627" s="262" t="s">
        <v>975</v>
      </c>
      <c r="AE627" s="275"/>
      <c r="AF627" s="275"/>
      <c r="AG627" s="314">
        <f>AG629</f>
        <v>100</v>
      </c>
      <c r="AH627" s="265">
        <f>SUM(AH629)</f>
        <v>0</v>
      </c>
    </row>
    <row r="628" spans="1:34" s="109" customFormat="1" ht="65.099999999999994" customHeight="1">
      <c r="A628" s="275"/>
      <c r="B628" s="275"/>
      <c r="C628" s="294"/>
      <c r="D628" s="275"/>
      <c r="E628" s="315"/>
      <c r="F628" s="295"/>
      <c r="G628" s="315"/>
      <c r="H628" s="315"/>
      <c r="I628" s="315"/>
      <c r="J628" s="315"/>
      <c r="K628" s="315"/>
      <c r="L628" s="275"/>
      <c r="M628" s="275"/>
      <c r="N628" s="275"/>
      <c r="O628" s="99" t="s">
        <v>19</v>
      </c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  <c r="AA628" s="108"/>
      <c r="AB628" s="265"/>
      <c r="AC628" s="262"/>
      <c r="AD628" s="262"/>
      <c r="AE628" s="275"/>
      <c r="AF628" s="275"/>
      <c r="AG628" s="315"/>
      <c r="AH628" s="265"/>
    </row>
    <row r="629" spans="1:34" s="45" customFormat="1" ht="46.15" customHeight="1">
      <c r="A629" s="316"/>
      <c r="B629" s="316"/>
      <c r="C629" s="365" t="s">
        <v>533</v>
      </c>
      <c r="D629" s="316">
        <v>3</v>
      </c>
      <c r="E629" s="316" t="s">
        <v>534</v>
      </c>
      <c r="F629" s="302" t="s">
        <v>1077</v>
      </c>
      <c r="G629" s="316"/>
      <c r="H629" s="316"/>
      <c r="I629" s="316" t="s">
        <v>535</v>
      </c>
      <c r="J629" s="316" t="s">
        <v>525</v>
      </c>
      <c r="K629" s="316"/>
      <c r="L629" s="316" t="s">
        <v>532</v>
      </c>
      <c r="M629" s="316" t="s">
        <v>537</v>
      </c>
      <c r="N629" s="316" t="s">
        <v>215</v>
      </c>
      <c r="O629" s="75" t="s">
        <v>94</v>
      </c>
      <c r="P629" s="79"/>
      <c r="Q629" s="88"/>
      <c r="R629" s="88"/>
      <c r="S629" s="88"/>
      <c r="T629" s="88"/>
      <c r="U629" s="88"/>
      <c r="V629" s="88"/>
      <c r="W629" s="88"/>
      <c r="X629" s="75">
        <v>1</v>
      </c>
      <c r="Y629" s="88"/>
      <c r="Z629" s="88"/>
      <c r="AA629" s="88"/>
      <c r="AB629" s="260">
        <f>SUM(P630:AA630)</f>
        <v>0</v>
      </c>
      <c r="AC629" s="303"/>
      <c r="AD629" s="318"/>
      <c r="AE629" s="303"/>
      <c r="AF629" s="303"/>
      <c r="AG629" s="316">
        <v>100</v>
      </c>
      <c r="AH629" s="260">
        <f>SUM(P630:U630)</f>
        <v>0</v>
      </c>
    </row>
    <row r="630" spans="1:34" s="45" customFormat="1" ht="45.6" customHeight="1">
      <c r="A630" s="317"/>
      <c r="B630" s="317"/>
      <c r="C630" s="366"/>
      <c r="D630" s="317"/>
      <c r="E630" s="317"/>
      <c r="F630" s="302"/>
      <c r="G630" s="317"/>
      <c r="H630" s="317"/>
      <c r="I630" s="317"/>
      <c r="J630" s="317"/>
      <c r="K630" s="317"/>
      <c r="L630" s="317"/>
      <c r="M630" s="317"/>
      <c r="N630" s="317"/>
      <c r="O630" s="75" t="s">
        <v>19</v>
      </c>
      <c r="P630" s="79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260"/>
      <c r="AC630" s="303"/>
      <c r="AD630" s="318"/>
      <c r="AE630" s="303"/>
      <c r="AF630" s="303"/>
      <c r="AG630" s="317"/>
      <c r="AH630" s="260"/>
    </row>
    <row r="631" spans="1:34">
      <c r="A631" s="13"/>
      <c r="B631" s="13"/>
      <c r="C631" s="13" t="s">
        <v>119</v>
      </c>
      <c r="D631" s="8"/>
      <c r="E631" s="8"/>
      <c r="F631" s="13"/>
      <c r="G631" s="73"/>
      <c r="H631" s="73"/>
      <c r="I631" s="73"/>
      <c r="J631" s="73"/>
      <c r="K631" s="73"/>
      <c r="L631" s="13"/>
      <c r="M631" s="9"/>
      <c r="N631" s="9"/>
      <c r="O631" s="8"/>
      <c r="P631" s="56">
        <f>P633</f>
        <v>30000</v>
      </c>
      <c r="Q631" s="56">
        <f t="shared" ref="Q631:AA631" si="198">Q633</f>
        <v>63680</v>
      </c>
      <c r="R631" s="56">
        <f t="shared" si="198"/>
        <v>71320</v>
      </c>
      <c r="S631" s="56">
        <f t="shared" si="198"/>
        <v>40000</v>
      </c>
      <c r="T631" s="56">
        <f t="shared" si="198"/>
        <v>40000</v>
      </c>
      <c r="U631" s="56">
        <f t="shared" si="198"/>
        <v>40000</v>
      </c>
      <c r="V631" s="56">
        <f t="shared" si="198"/>
        <v>40000</v>
      </c>
      <c r="W631" s="56">
        <f t="shared" si="198"/>
        <v>60680</v>
      </c>
      <c r="X631" s="56">
        <f t="shared" si="198"/>
        <v>61320</v>
      </c>
      <c r="Y631" s="56">
        <f t="shared" si="198"/>
        <v>33000</v>
      </c>
      <c r="Z631" s="56">
        <f t="shared" si="198"/>
        <v>33000</v>
      </c>
      <c r="AA631" s="56">
        <f t="shared" si="198"/>
        <v>12300</v>
      </c>
      <c r="AB631" s="71">
        <f>AB632</f>
        <v>525300</v>
      </c>
      <c r="AC631" s="9"/>
      <c r="AD631" s="9"/>
      <c r="AE631" s="9"/>
      <c r="AF631" s="9"/>
      <c r="AG631" s="9"/>
      <c r="AH631" s="71">
        <f>AH632</f>
        <v>285000</v>
      </c>
    </row>
    <row r="632" spans="1:34">
      <c r="A632" s="392"/>
      <c r="B632" s="392" t="s">
        <v>1189</v>
      </c>
      <c r="C632" s="305" t="s">
        <v>305</v>
      </c>
      <c r="D632" s="392"/>
      <c r="E632" s="392"/>
      <c r="F632" s="305"/>
      <c r="G632" s="284"/>
      <c r="H632" s="303"/>
      <c r="I632" s="303"/>
      <c r="J632" s="303"/>
      <c r="K632" s="284"/>
      <c r="L632" s="305"/>
      <c r="M632" s="305"/>
      <c r="N632" s="305" t="s">
        <v>121</v>
      </c>
      <c r="O632" s="83" t="s">
        <v>122</v>
      </c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  <c r="AA632" s="82"/>
      <c r="AB632" s="260">
        <f>SUM(P633:AA633)</f>
        <v>525300</v>
      </c>
      <c r="AC632" s="289" t="s">
        <v>997</v>
      </c>
      <c r="AD632" s="289" t="s">
        <v>986</v>
      </c>
      <c r="AE632" s="289"/>
      <c r="AF632" s="289"/>
      <c r="AG632" s="286"/>
      <c r="AH632" s="260">
        <f>SUM(AH634,AH640,AH650)</f>
        <v>285000</v>
      </c>
    </row>
    <row r="633" spans="1:34" ht="36.6" customHeight="1">
      <c r="A633" s="392"/>
      <c r="B633" s="392"/>
      <c r="C633" s="305"/>
      <c r="D633" s="392"/>
      <c r="E633" s="392"/>
      <c r="F633" s="305"/>
      <c r="G633" s="285"/>
      <c r="H633" s="303"/>
      <c r="I633" s="303"/>
      <c r="J633" s="303"/>
      <c r="K633" s="285"/>
      <c r="L633" s="305"/>
      <c r="M633" s="305"/>
      <c r="N633" s="305"/>
      <c r="O633" s="83" t="s">
        <v>19</v>
      </c>
      <c r="P633" s="34">
        <f>SUM(P635,P641,P651)</f>
        <v>30000</v>
      </c>
      <c r="Q633" s="34">
        <f t="shared" ref="Q633:AA633" si="199">SUM(Q635,Q641,Q651)</f>
        <v>63680</v>
      </c>
      <c r="R633" s="34">
        <f t="shared" si="199"/>
        <v>71320</v>
      </c>
      <c r="S633" s="34">
        <f t="shared" si="199"/>
        <v>40000</v>
      </c>
      <c r="T633" s="34">
        <f t="shared" si="199"/>
        <v>40000</v>
      </c>
      <c r="U633" s="34">
        <f t="shared" si="199"/>
        <v>40000</v>
      </c>
      <c r="V633" s="34">
        <f t="shared" si="199"/>
        <v>40000</v>
      </c>
      <c r="W633" s="34">
        <f t="shared" si="199"/>
        <v>60680</v>
      </c>
      <c r="X633" s="34">
        <f t="shared" si="199"/>
        <v>61320</v>
      </c>
      <c r="Y633" s="34">
        <f t="shared" si="199"/>
        <v>33000</v>
      </c>
      <c r="Z633" s="34">
        <f t="shared" si="199"/>
        <v>33000</v>
      </c>
      <c r="AA633" s="34">
        <f t="shared" si="199"/>
        <v>12300</v>
      </c>
      <c r="AB633" s="260"/>
      <c r="AC633" s="289"/>
      <c r="AD633" s="289"/>
      <c r="AE633" s="289"/>
      <c r="AF633" s="289"/>
      <c r="AG633" s="321"/>
      <c r="AH633" s="260"/>
    </row>
    <row r="634" spans="1:34" s="66" customFormat="1" ht="27" customHeight="1">
      <c r="A634" s="347">
        <v>71</v>
      </c>
      <c r="B634" s="347" t="s">
        <v>1190</v>
      </c>
      <c r="C634" s="374" t="s">
        <v>120</v>
      </c>
      <c r="D634" s="347">
        <v>1</v>
      </c>
      <c r="E634" s="275" t="s">
        <v>123</v>
      </c>
      <c r="F634" s="432" t="s">
        <v>1085</v>
      </c>
      <c r="G634" s="314">
        <v>2</v>
      </c>
      <c r="H634" s="295" t="s">
        <v>32</v>
      </c>
      <c r="I634" s="275" t="s">
        <v>124</v>
      </c>
      <c r="J634" s="314" t="s">
        <v>125</v>
      </c>
      <c r="K634" s="314" t="s">
        <v>108</v>
      </c>
      <c r="L634" s="374"/>
      <c r="M634" s="374"/>
      <c r="N634" s="374" t="s">
        <v>121</v>
      </c>
      <c r="O634" s="89" t="s">
        <v>122</v>
      </c>
      <c r="P634" s="87"/>
      <c r="Q634" s="87"/>
      <c r="R634" s="87"/>
      <c r="S634" s="87">
        <v>5</v>
      </c>
      <c r="T634" s="87"/>
      <c r="U634" s="87"/>
      <c r="V634" s="87"/>
      <c r="W634" s="87"/>
      <c r="X634" s="87"/>
      <c r="Y634" s="87"/>
      <c r="Z634" s="87"/>
      <c r="AA634" s="87"/>
      <c r="AB634" s="265">
        <f>SUM(P635:AA635)</f>
        <v>0</v>
      </c>
      <c r="AC634" s="262" t="s">
        <v>998</v>
      </c>
      <c r="AD634" s="264" t="s">
        <v>986</v>
      </c>
      <c r="AE634" s="264"/>
      <c r="AF634" s="264"/>
      <c r="AG634" s="322">
        <v>100</v>
      </c>
      <c r="AH634" s="265">
        <f>SUM(AH636:AH639)</f>
        <v>0</v>
      </c>
    </row>
    <row r="635" spans="1:34" s="66" customFormat="1" ht="25.9" customHeight="1">
      <c r="A635" s="347"/>
      <c r="B635" s="347"/>
      <c r="C635" s="374"/>
      <c r="D635" s="347"/>
      <c r="E635" s="275"/>
      <c r="F635" s="433"/>
      <c r="G635" s="315"/>
      <c r="H635" s="295"/>
      <c r="I635" s="275"/>
      <c r="J635" s="315"/>
      <c r="K635" s="315"/>
      <c r="L635" s="374"/>
      <c r="M635" s="374"/>
      <c r="N635" s="374"/>
      <c r="O635" s="89" t="s">
        <v>19</v>
      </c>
      <c r="P635" s="90">
        <f>SUM(P637,P639)</f>
        <v>0</v>
      </c>
      <c r="Q635" s="90">
        <f t="shared" ref="Q635:AA635" si="200">SUM(Q637,Q639)</f>
        <v>0</v>
      </c>
      <c r="R635" s="90">
        <f t="shared" si="200"/>
        <v>0</v>
      </c>
      <c r="S635" s="90">
        <f t="shared" si="200"/>
        <v>0</v>
      </c>
      <c r="T635" s="90">
        <f t="shared" si="200"/>
        <v>0</v>
      </c>
      <c r="U635" s="90">
        <f t="shared" si="200"/>
        <v>0</v>
      </c>
      <c r="V635" s="90">
        <f t="shared" si="200"/>
        <v>0</v>
      </c>
      <c r="W635" s="90">
        <f t="shared" si="200"/>
        <v>0</v>
      </c>
      <c r="X635" s="90">
        <f t="shared" si="200"/>
        <v>0</v>
      </c>
      <c r="Y635" s="90">
        <f t="shared" si="200"/>
        <v>0</v>
      </c>
      <c r="Z635" s="90">
        <f t="shared" si="200"/>
        <v>0</v>
      </c>
      <c r="AA635" s="90">
        <f t="shared" si="200"/>
        <v>0</v>
      </c>
      <c r="AB635" s="265"/>
      <c r="AC635" s="262"/>
      <c r="AD635" s="264"/>
      <c r="AE635" s="264"/>
      <c r="AF635" s="264"/>
      <c r="AG635" s="323"/>
      <c r="AH635" s="265"/>
    </row>
    <row r="636" spans="1:34" ht="26.45" customHeight="1">
      <c r="A636" s="375"/>
      <c r="B636" s="375"/>
      <c r="C636" s="293" t="s">
        <v>875</v>
      </c>
      <c r="D636" s="375">
        <v>1</v>
      </c>
      <c r="E636" s="375" t="s">
        <v>123</v>
      </c>
      <c r="F636" s="430" t="s">
        <v>1085</v>
      </c>
      <c r="G636" s="316"/>
      <c r="H636" s="302"/>
      <c r="I636" s="296" t="s">
        <v>124</v>
      </c>
      <c r="J636" s="316" t="s">
        <v>125</v>
      </c>
      <c r="K636" s="316"/>
      <c r="L636" s="293" t="s">
        <v>126</v>
      </c>
      <c r="M636" s="293"/>
      <c r="N636" s="293" t="s">
        <v>121</v>
      </c>
      <c r="O636" s="85" t="s">
        <v>122</v>
      </c>
      <c r="P636" s="86"/>
      <c r="Q636" s="77"/>
      <c r="R636" s="77"/>
      <c r="S636" s="77">
        <v>5</v>
      </c>
      <c r="T636" s="77"/>
      <c r="U636" s="77"/>
      <c r="V636" s="77"/>
      <c r="W636" s="77"/>
      <c r="X636" s="77"/>
      <c r="Y636" s="77"/>
      <c r="Z636" s="77"/>
      <c r="AA636" s="77"/>
      <c r="AB636" s="260">
        <f>SUM(P637:AA637)</f>
        <v>0</v>
      </c>
      <c r="AC636" s="290"/>
      <c r="AD636" s="290"/>
      <c r="AE636" s="290"/>
      <c r="AF636" s="290"/>
      <c r="AG636" s="312">
        <v>40</v>
      </c>
      <c r="AH636" s="260">
        <f>SUM(P637:U637)</f>
        <v>0</v>
      </c>
    </row>
    <row r="637" spans="1:34" ht="29.45" customHeight="1">
      <c r="A637" s="375"/>
      <c r="B637" s="375"/>
      <c r="C637" s="293"/>
      <c r="D637" s="375"/>
      <c r="E637" s="375"/>
      <c r="F637" s="431"/>
      <c r="G637" s="317"/>
      <c r="H637" s="302"/>
      <c r="I637" s="296"/>
      <c r="J637" s="317"/>
      <c r="K637" s="317"/>
      <c r="L637" s="293"/>
      <c r="M637" s="293"/>
      <c r="N637" s="293"/>
      <c r="O637" s="85" t="s">
        <v>19</v>
      </c>
      <c r="P637" s="86"/>
      <c r="Q637" s="77"/>
      <c r="R637" s="77"/>
      <c r="S637" s="77">
        <v>0</v>
      </c>
      <c r="T637" s="77"/>
      <c r="U637" s="77"/>
      <c r="V637" s="77"/>
      <c r="W637" s="77"/>
      <c r="X637" s="77"/>
      <c r="Y637" s="77"/>
      <c r="Z637" s="77"/>
      <c r="AA637" s="77"/>
      <c r="AB637" s="260"/>
      <c r="AC637" s="290"/>
      <c r="AD637" s="290"/>
      <c r="AE637" s="290"/>
      <c r="AF637" s="290"/>
      <c r="AG637" s="313"/>
      <c r="AH637" s="260"/>
    </row>
    <row r="638" spans="1:34" ht="24" customHeight="1">
      <c r="A638" s="375"/>
      <c r="B638" s="375"/>
      <c r="C638" s="293" t="s">
        <v>927</v>
      </c>
      <c r="D638" s="375">
        <v>2</v>
      </c>
      <c r="E638" s="375" t="s">
        <v>123</v>
      </c>
      <c r="F638" s="430" t="s">
        <v>1085</v>
      </c>
      <c r="G638" s="316"/>
      <c r="H638" s="302"/>
      <c r="I638" s="296" t="s">
        <v>124</v>
      </c>
      <c r="J638" s="316" t="s">
        <v>125</v>
      </c>
      <c r="K638" s="316"/>
      <c r="L638" s="293" t="s">
        <v>126</v>
      </c>
      <c r="M638" s="293"/>
      <c r="N638" s="293" t="s">
        <v>121</v>
      </c>
      <c r="O638" s="85" t="s">
        <v>122</v>
      </c>
      <c r="P638" s="86"/>
      <c r="Q638" s="77"/>
      <c r="R638" s="77"/>
      <c r="S638" s="77"/>
      <c r="T638" s="77"/>
      <c r="U638" s="77"/>
      <c r="V638" s="77"/>
      <c r="W638" s="77"/>
      <c r="X638" s="77"/>
      <c r="Y638" s="77">
        <v>5</v>
      </c>
      <c r="Z638" s="77"/>
      <c r="AA638" s="77"/>
      <c r="AB638" s="260">
        <f>SUM(P639:AA639)</f>
        <v>0</v>
      </c>
      <c r="AC638" s="290"/>
      <c r="AD638" s="290"/>
      <c r="AE638" s="290"/>
      <c r="AF638" s="290"/>
      <c r="AG638" s="312">
        <v>60</v>
      </c>
      <c r="AH638" s="260">
        <f>SUM(P639:U639)</f>
        <v>0</v>
      </c>
    </row>
    <row r="639" spans="1:34" ht="27.6" customHeight="1">
      <c r="A639" s="375"/>
      <c r="B639" s="375"/>
      <c r="C639" s="293"/>
      <c r="D639" s="375"/>
      <c r="E639" s="375"/>
      <c r="F639" s="431"/>
      <c r="G639" s="317"/>
      <c r="H639" s="302"/>
      <c r="I639" s="296"/>
      <c r="J639" s="317"/>
      <c r="K639" s="317"/>
      <c r="L639" s="293"/>
      <c r="M639" s="293"/>
      <c r="N639" s="293"/>
      <c r="O639" s="85" t="s">
        <v>19</v>
      </c>
      <c r="P639" s="86"/>
      <c r="Q639" s="77"/>
      <c r="R639" s="77"/>
      <c r="S639" s="77"/>
      <c r="T639" s="77"/>
      <c r="U639" s="77"/>
      <c r="V639" s="77"/>
      <c r="W639" s="77"/>
      <c r="X639" s="77"/>
      <c r="Y639" s="77">
        <v>0</v>
      </c>
      <c r="Z639" s="77"/>
      <c r="AA639" s="77"/>
      <c r="AB639" s="260"/>
      <c r="AC639" s="290"/>
      <c r="AD639" s="290"/>
      <c r="AE639" s="290"/>
      <c r="AF639" s="290"/>
      <c r="AG639" s="313"/>
      <c r="AH639" s="260"/>
    </row>
    <row r="640" spans="1:34" s="66" customFormat="1" ht="22.9" customHeight="1">
      <c r="A640" s="322">
        <v>72</v>
      </c>
      <c r="B640" s="322" t="s">
        <v>1191</v>
      </c>
      <c r="C640" s="374" t="s">
        <v>1015</v>
      </c>
      <c r="D640" s="347">
        <v>2</v>
      </c>
      <c r="E640" s="275" t="s">
        <v>123</v>
      </c>
      <c r="F640" s="432" t="s">
        <v>1085</v>
      </c>
      <c r="G640" s="314">
        <v>2</v>
      </c>
      <c r="H640" s="275" t="s">
        <v>131</v>
      </c>
      <c r="I640" s="275" t="s">
        <v>124</v>
      </c>
      <c r="J640" s="314" t="s">
        <v>132</v>
      </c>
      <c r="K640" s="314" t="s">
        <v>108</v>
      </c>
      <c r="L640" s="434"/>
      <c r="M640" s="374"/>
      <c r="N640" s="347" t="s">
        <v>129</v>
      </c>
      <c r="O640" s="89" t="s">
        <v>127</v>
      </c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  <c r="AA640" s="87">
        <v>3</v>
      </c>
      <c r="AB640" s="265">
        <f>SUM(P641:AA641)</f>
        <v>370300</v>
      </c>
      <c r="AC640" s="262" t="s">
        <v>998</v>
      </c>
      <c r="AD640" s="264" t="s">
        <v>986</v>
      </c>
      <c r="AE640" s="264"/>
      <c r="AF640" s="264"/>
      <c r="AG640" s="322">
        <v>100</v>
      </c>
      <c r="AH640" s="265">
        <f>SUM(AH642:AH649)</f>
        <v>195000</v>
      </c>
    </row>
    <row r="641" spans="1:34" s="66" customFormat="1" ht="31.15" customHeight="1">
      <c r="A641" s="323"/>
      <c r="B641" s="323"/>
      <c r="C641" s="374"/>
      <c r="D641" s="347"/>
      <c r="E641" s="275"/>
      <c r="F641" s="433"/>
      <c r="G641" s="315"/>
      <c r="H641" s="275"/>
      <c r="I641" s="275"/>
      <c r="J641" s="315"/>
      <c r="K641" s="315"/>
      <c r="L641" s="435"/>
      <c r="M641" s="374"/>
      <c r="N641" s="347"/>
      <c r="O641" s="89" t="s">
        <v>19</v>
      </c>
      <c r="P641" s="90">
        <f>SUM(P643,P645,P647,P649)</f>
        <v>20000</v>
      </c>
      <c r="Q641" s="90">
        <f t="shared" ref="Q641:AA641" si="201">SUM(Q643,Q645,Q647,Q649)</f>
        <v>45680</v>
      </c>
      <c r="R641" s="90">
        <f t="shared" si="201"/>
        <v>39320</v>
      </c>
      <c r="S641" s="90">
        <f t="shared" si="201"/>
        <v>30000</v>
      </c>
      <c r="T641" s="90">
        <f t="shared" si="201"/>
        <v>30000</v>
      </c>
      <c r="U641" s="90">
        <f t="shared" si="201"/>
        <v>30000</v>
      </c>
      <c r="V641" s="90">
        <f t="shared" si="201"/>
        <v>30000</v>
      </c>
      <c r="W641" s="90">
        <f t="shared" si="201"/>
        <v>50680</v>
      </c>
      <c r="X641" s="90">
        <f t="shared" si="201"/>
        <v>39320</v>
      </c>
      <c r="Y641" s="90">
        <f t="shared" si="201"/>
        <v>25000</v>
      </c>
      <c r="Z641" s="90">
        <f t="shared" si="201"/>
        <v>25000</v>
      </c>
      <c r="AA641" s="90">
        <f t="shared" si="201"/>
        <v>5300</v>
      </c>
      <c r="AB641" s="265"/>
      <c r="AC641" s="262"/>
      <c r="AD641" s="264"/>
      <c r="AE641" s="264"/>
      <c r="AF641" s="264"/>
      <c r="AG641" s="323"/>
      <c r="AH641" s="265"/>
    </row>
    <row r="642" spans="1:34" ht="25.9" customHeight="1">
      <c r="A642" s="312"/>
      <c r="B642" s="312"/>
      <c r="C642" s="293" t="s">
        <v>130</v>
      </c>
      <c r="D642" s="375">
        <v>1</v>
      </c>
      <c r="E642" s="375" t="s">
        <v>123</v>
      </c>
      <c r="F642" s="430" t="s">
        <v>1085</v>
      </c>
      <c r="G642" s="316"/>
      <c r="H642" s="296"/>
      <c r="I642" s="296" t="s">
        <v>124</v>
      </c>
      <c r="J642" s="316" t="s">
        <v>132</v>
      </c>
      <c r="K642" s="316"/>
      <c r="L642" s="345" t="s">
        <v>128</v>
      </c>
      <c r="M642" s="293" t="s">
        <v>133</v>
      </c>
      <c r="N642" s="375" t="s">
        <v>730</v>
      </c>
      <c r="O642" s="85" t="s">
        <v>127</v>
      </c>
      <c r="P642" s="86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86">
        <v>3</v>
      </c>
      <c r="AB642" s="260">
        <f>SUM(P643:AA643)</f>
        <v>310300</v>
      </c>
      <c r="AC642" s="290"/>
      <c r="AD642" s="290"/>
      <c r="AE642" s="290"/>
      <c r="AF642" s="290"/>
      <c r="AG642" s="312">
        <v>60</v>
      </c>
      <c r="AH642" s="260">
        <f>SUM(P643:U643)</f>
        <v>165000</v>
      </c>
    </row>
    <row r="643" spans="1:34" ht="24.6" customHeight="1">
      <c r="A643" s="313"/>
      <c r="B643" s="313"/>
      <c r="C643" s="293"/>
      <c r="D643" s="375"/>
      <c r="E643" s="375"/>
      <c r="F643" s="431"/>
      <c r="G643" s="317"/>
      <c r="H643" s="296"/>
      <c r="I643" s="296"/>
      <c r="J643" s="317"/>
      <c r="K643" s="317"/>
      <c r="L643" s="346"/>
      <c r="M643" s="293"/>
      <c r="N643" s="375"/>
      <c r="O643" s="85" t="s">
        <v>19</v>
      </c>
      <c r="P643" s="50">
        <v>20000</v>
      </c>
      <c r="Q643" s="50">
        <v>25000</v>
      </c>
      <c r="R643" s="50">
        <v>30000</v>
      </c>
      <c r="S643" s="50">
        <v>30000</v>
      </c>
      <c r="T643" s="50">
        <v>30000</v>
      </c>
      <c r="U643" s="50">
        <v>30000</v>
      </c>
      <c r="V643" s="50">
        <v>30000</v>
      </c>
      <c r="W643" s="50">
        <v>30000</v>
      </c>
      <c r="X643" s="50">
        <v>30000</v>
      </c>
      <c r="Y643" s="50">
        <v>25000</v>
      </c>
      <c r="Z643" s="50">
        <v>25000</v>
      </c>
      <c r="AA643" s="50">
        <v>5300</v>
      </c>
      <c r="AB643" s="260"/>
      <c r="AC643" s="290"/>
      <c r="AD643" s="290"/>
      <c r="AE643" s="290"/>
      <c r="AF643" s="290"/>
      <c r="AG643" s="313"/>
      <c r="AH643" s="260"/>
    </row>
    <row r="644" spans="1:34" ht="22.9" customHeight="1">
      <c r="A644" s="312"/>
      <c r="B644" s="312"/>
      <c r="C644" s="293" t="s">
        <v>134</v>
      </c>
      <c r="D644" s="375">
        <v>2</v>
      </c>
      <c r="E644" s="375" t="s">
        <v>123</v>
      </c>
      <c r="F644" s="430" t="s">
        <v>1085</v>
      </c>
      <c r="G644" s="316"/>
      <c r="H644" s="316"/>
      <c r="I644" s="296" t="s">
        <v>124</v>
      </c>
      <c r="J644" s="316" t="s">
        <v>132</v>
      </c>
      <c r="K644" s="316"/>
      <c r="L644" s="345" t="s">
        <v>128</v>
      </c>
      <c r="M644" s="293" t="s">
        <v>135</v>
      </c>
      <c r="N644" s="375" t="s">
        <v>726</v>
      </c>
      <c r="O644" s="85" t="s">
        <v>136</v>
      </c>
      <c r="P644" s="86"/>
      <c r="Q644" s="86">
        <v>2</v>
      </c>
      <c r="R644" s="86">
        <v>1</v>
      </c>
      <c r="S644" s="77"/>
      <c r="T644" s="77"/>
      <c r="U644" s="77"/>
      <c r="V644" s="77"/>
      <c r="W644" s="77"/>
      <c r="X644" s="77"/>
      <c r="Y644" s="77"/>
      <c r="Z644" s="77"/>
      <c r="AA644" s="77"/>
      <c r="AB644" s="260">
        <f>SUM(P645:AA645)</f>
        <v>30000</v>
      </c>
      <c r="AC644" s="290"/>
      <c r="AD644" s="290"/>
      <c r="AE644" s="293" t="s">
        <v>941</v>
      </c>
      <c r="AF644" s="293" t="s">
        <v>942</v>
      </c>
      <c r="AG644" s="312">
        <v>10</v>
      </c>
      <c r="AH644" s="260">
        <f>SUM(P645:U645)</f>
        <v>30000</v>
      </c>
    </row>
    <row r="645" spans="1:34" ht="24.6" customHeight="1">
      <c r="A645" s="313"/>
      <c r="B645" s="313"/>
      <c r="C645" s="293"/>
      <c r="D645" s="375"/>
      <c r="E645" s="375"/>
      <c r="F645" s="431"/>
      <c r="G645" s="317"/>
      <c r="H645" s="317"/>
      <c r="I645" s="296"/>
      <c r="J645" s="317"/>
      <c r="K645" s="317"/>
      <c r="L645" s="346"/>
      <c r="M645" s="293"/>
      <c r="N645" s="375"/>
      <c r="O645" s="85" t="s">
        <v>19</v>
      </c>
      <c r="P645" s="86"/>
      <c r="Q645" s="204">
        <v>20680</v>
      </c>
      <c r="R645" s="204">
        <v>9320</v>
      </c>
      <c r="S645" s="77"/>
      <c r="T645" s="77"/>
      <c r="U645" s="77"/>
      <c r="V645" s="77"/>
      <c r="W645" s="77"/>
      <c r="X645" s="77"/>
      <c r="Y645" s="77"/>
      <c r="Z645" s="77"/>
      <c r="AA645" s="77"/>
      <c r="AB645" s="260"/>
      <c r="AC645" s="290"/>
      <c r="AD645" s="290"/>
      <c r="AE645" s="293"/>
      <c r="AF645" s="293"/>
      <c r="AG645" s="313"/>
      <c r="AH645" s="260"/>
    </row>
    <row r="646" spans="1:34" ht="24.6" customHeight="1">
      <c r="A646" s="312"/>
      <c r="B646" s="312"/>
      <c r="C646" s="293" t="s">
        <v>137</v>
      </c>
      <c r="D646" s="375">
        <v>3</v>
      </c>
      <c r="E646" s="375" t="s">
        <v>123</v>
      </c>
      <c r="F646" s="430" t="s">
        <v>1085</v>
      </c>
      <c r="G646" s="316"/>
      <c r="H646" s="316"/>
      <c r="I646" s="296" t="s">
        <v>124</v>
      </c>
      <c r="J646" s="316" t="s">
        <v>132</v>
      </c>
      <c r="K646" s="316"/>
      <c r="L646" s="345" t="s">
        <v>128</v>
      </c>
      <c r="M646" s="293" t="s">
        <v>135</v>
      </c>
      <c r="N646" s="375" t="s">
        <v>726</v>
      </c>
      <c r="O646" s="85" t="s">
        <v>136</v>
      </c>
      <c r="P646" s="86"/>
      <c r="Q646" s="77"/>
      <c r="R646" s="77"/>
      <c r="S646" s="77"/>
      <c r="T646" s="77"/>
      <c r="U646" s="77"/>
      <c r="V646" s="77"/>
      <c r="W646" s="86">
        <v>2</v>
      </c>
      <c r="X646" s="86">
        <v>1</v>
      </c>
      <c r="Y646" s="77"/>
      <c r="Z646" s="77"/>
      <c r="AA646" s="77"/>
      <c r="AB646" s="260">
        <f>SUM(P647:AA647)</f>
        <v>30000</v>
      </c>
      <c r="AC646" s="290"/>
      <c r="AD646" s="290"/>
      <c r="AE646" s="290"/>
      <c r="AF646" s="290"/>
      <c r="AG646" s="312">
        <v>10</v>
      </c>
      <c r="AH646" s="260">
        <f>SUM(P647:U647)</f>
        <v>0</v>
      </c>
    </row>
    <row r="647" spans="1:34" ht="22.9" customHeight="1">
      <c r="A647" s="313"/>
      <c r="B647" s="313"/>
      <c r="C647" s="293"/>
      <c r="D647" s="375"/>
      <c r="E647" s="375"/>
      <c r="F647" s="431"/>
      <c r="G647" s="317"/>
      <c r="H647" s="317"/>
      <c r="I647" s="296"/>
      <c r="J647" s="317"/>
      <c r="K647" s="317"/>
      <c r="L647" s="346"/>
      <c r="M647" s="293"/>
      <c r="N647" s="375"/>
      <c r="O647" s="85" t="s">
        <v>19</v>
      </c>
      <c r="P647" s="86"/>
      <c r="Q647" s="77"/>
      <c r="R647" s="77"/>
      <c r="S647" s="77"/>
      <c r="T647" s="77"/>
      <c r="U647" s="77"/>
      <c r="V647" s="77"/>
      <c r="W647" s="50">
        <v>20680</v>
      </c>
      <c r="X647" s="50">
        <v>9320</v>
      </c>
      <c r="Y647" s="77"/>
      <c r="Z647" s="77"/>
      <c r="AA647" s="77"/>
      <c r="AB647" s="260"/>
      <c r="AC647" s="290"/>
      <c r="AD647" s="290"/>
      <c r="AE647" s="290"/>
      <c r="AF647" s="290"/>
      <c r="AG647" s="313"/>
      <c r="AH647" s="260"/>
    </row>
    <row r="648" spans="1:34" ht="22.9" customHeight="1">
      <c r="A648" s="312"/>
      <c r="B648" s="312"/>
      <c r="C648" s="293" t="s">
        <v>727</v>
      </c>
      <c r="D648" s="375">
        <v>4</v>
      </c>
      <c r="E648" s="375" t="s">
        <v>123</v>
      </c>
      <c r="F648" s="430" t="s">
        <v>1085</v>
      </c>
      <c r="G648" s="316"/>
      <c r="H648" s="316"/>
      <c r="I648" s="296" t="s">
        <v>124</v>
      </c>
      <c r="J648" s="316" t="s">
        <v>132</v>
      </c>
      <c r="K648" s="316"/>
      <c r="L648" s="293" t="s">
        <v>138</v>
      </c>
      <c r="M648" s="293"/>
      <c r="N648" s="375" t="s">
        <v>728</v>
      </c>
      <c r="O648" s="85" t="s">
        <v>50</v>
      </c>
      <c r="P648" s="86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260">
        <f>SUM(P649:AA649)</f>
        <v>0</v>
      </c>
      <c r="AC648" s="290"/>
      <c r="AD648" s="290"/>
      <c r="AE648" s="290"/>
      <c r="AF648" s="290"/>
      <c r="AG648" s="312">
        <v>20</v>
      </c>
      <c r="AH648" s="260">
        <f>SUM(P649:U649)</f>
        <v>0</v>
      </c>
    </row>
    <row r="649" spans="1:34" ht="22.15" customHeight="1">
      <c r="A649" s="313"/>
      <c r="B649" s="313"/>
      <c r="C649" s="293"/>
      <c r="D649" s="375"/>
      <c r="E649" s="375"/>
      <c r="F649" s="431"/>
      <c r="G649" s="317"/>
      <c r="H649" s="317"/>
      <c r="I649" s="296"/>
      <c r="J649" s="317"/>
      <c r="K649" s="317"/>
      <c r="L649" s="293"/>
      <c r="M649" s="293"/>
      <c r="N649" s="375"/>
      <c r="O649" s="85" t="s">
        <v>19</v>
      </c>
      <c r="P649" s="86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260"/>
      <c r="AC649" s="290"/>
      <c r="AD649" s="290"/>
      <c r="AE649" s="290"/>
      <c r="AF649" s="290"/>
      <c r="AG649" s="313"/>
      <c r="AH649" s="260"/>
    </row>
    <row r="650" spans="1:34" s="66" customFormat="1" ht="26.45" customHeight="1">
      <c r="A650" s="347">
        <v>73</v>
      </c>
      <c r="B650" s="347" t="s">
        <v>1192</v>
      </c>
      <c r="C650" s="374" t="s">
        <v>731</v>
      </c>
      <c r="D650" s="322">
        <v>3</v>
      </c>
      <c r="E650" s="275" t="s">
        <v>123</v>
      </c>
      <c r="F650" s="432" t="s">
        <v>1085</v>
      </c>
      <c r="G650" s="314">
        <v>2</v>
      </c>
      <c r="H650" s="314" t="s">
        <v>131</v>
      </c>
      <c r="I650" s="275" t="s">
        <v>124</v>
      </c>
      <c r="J650" s="314" t="s">
        <v>132</v>
      </c>
      <c r="K650" s="314" t="s">
        <v>141</v>
      </c>
      <c r="L650" s="322"/>
      <c r="M650" s="322"/>
      <c r="N650" s="322" t="s">
        <v>139</v>
      </c>
      <c r="O650" s="89" t="s">
        <v>127</v>
      </c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  <c r="AA650" s="90"/>
      <c r="AB650" s="265">
        <f>SUM(P651:AA651)</f>
        <v>155000</v>
      </c>
      <c r="AC650" s="262" t="s">
        <v>998</v>
      </c>
      <c r="AD650" s="553" t="s">
        <v>986</v>
      </c>
      <c r="AE650" s="322"/>
      <c r="AF650" s="322"/>
      <c r="AG650" s="322">
        <v>100</v>
      </c>
      <c r="AH650" s="265">
        <f>SUM(AH652:AH657)</f>
        <v>90000</v>
      </c>
    </row>
    <row r="651" spans="1:34" s="66" customFormat="1" ht="46.9" customHeight="1">
      <c r="A651" s="347"/>
      <c r="B651" s="347"/>
      <c r="C651" s="374"/>
      <c r="D651" s="323"/>
      <c r="E651" s="275"/>
      <c r="F651" s="433"/>
      <c r="G651" s="315"/>
      <c r="H651" s="315"/>
      <c r="I651" s="275"/>
      <c r="J651" s="315"/>
      <c r="K651" s="315"/>
      <c r="L651" s="323"/>
      <c r="M651" s="323"/>
      <c r="N651" s="323"/>
      <c r="O651" s="89" t="s">
        <v>19</v>
      </c>
      <c r="P651" s="90">
        <f>SUM(P653,P655,P657)</f>
        <v>10000</v>
      </c>
      <c r="Q651" s="90">
        <f t="shared" ref="Q651:AA651" si="202">SUM(Q653,Q655,Q657)</f>
        <v>18000</v>
      </c>
      <c r="R651" s="90">
        <f t="shared" si="202"/>
        <v>32000</v>
      </c>
      <c r="S651" s="90">
        <f t="shared" si="202"/>
        <v>10000</v>
      </c>
      <c r="T651" s="90">
        <f t="shared" si="202"/>
        <v>10000</v>
      </c>
      <c r="U651" s="90">
        <f t="shared" si="202"/>
        <v>10000</v>
      </c>
      <c r="V651" s="90">
        <f t="shared" si="202"/>
        <v>10000</v>
      </c>
      <c r="W651" s="90">
        <f t="shared" si="202"/>
        <v>10000</v>
      </c>
      <c r="X651" s="90">
        <f t="shared" si="202"/>
        <v>22000</v>
      </c>
      <c r="Y651" s="90">
        <f t="shared" si="202"/>
        <v>8000</v>
      </c>
      <c r="Z651" s="90">
        <f t="shared" si="202"/>
        <v>8000</v>
      </c>
      <c r="AA651" s="90">
        <f t="shared" si="202"/>
        <v>7000</v>
      </c>
      <c r="AB651" s="265"/>
      <c r="AC651" s="262"/>
      <c r="AD651" s="554"/>
      <c r="AE651" s="323"/>
      <c r="AF651" s="323"/>
      <c r="AG651" s="323"/>
      <c r="AH651" s="265"/>
    </row>
    <row r="652" spans="1:34" ht="27.6" customHeight="1">
      <c r="A652" s="375"/>
      <c r="B652" s="375"/>
      <c r="C652" s="293" t="s">
        <v>140</v>
      </c>
      <c r="D652" s="375">
        <v>1</v>
      </c>
      <c r="E652" s="375" t="s">
        <v>123</v>
      </c>
      <c r="F652" s="430" t="s">
        <v>1085</v>
      </c>
      <c r="G652" s="316"/>
      <c r="H652" s="296"/>
      <c r="I652" s="296" t="s">
        <v>124</v>
      </c>
      <c r="J652" s="316" t="s">
        <v>132</v>
      </c>
      <c r="K652" s="316"/>
      <c r="L652" s="345" t="s">
        <v>142</v>
      </c>
      <c r="M652" s="293" t="s">
        <v>143</v>
      </c>
      <c r="N652" s="375" t="s">
        <v>139</v>
      </c>
      <c r="O652" s="85" t="s">
        <v>127</v>
      </c>
      <c r="P652" s="86">
        <v>2</v>
      </c>
      <c r="Q652" s="86">
        <v>2</v>
      </c>
      <c r="R652" s="86">
        <v>2</v>
      </c>
      <c r="S652" s="86">
        <v>2</v>
      </c>
      <c r="T652" s="86">
        <v>2</v>
      </c>
      <c r="U652" s="86">
        <v>2</v>
      </c>
      <c r="V652" s="86">
        <v>2</v>
      </c>
      <c r="W652" s="86">
        <v>2</v>
      </c>
      <c r="X652" s="86">
        <v>2</v>
      </c>
      <c r="Y652" s="86">
        <v>2</v>
      </c>
      <c r="Z652" s="86">
        <v>2</v>
      </c>
      <c r="AA652" s="86">
        <v>2</v>
      </c>
      <c r="AB652" s="260">
        <f>SUM(P653:AA653)</f>
        <v>127000</v>
      </c>
      <c r="AC652" s="290"/>
      <c r="AD652" s="290"/>
      <c r="AE652" s="290"/>
      <c r="AF652" s="290"/>
      <c r="AG652" s="312">
        <v>60</v>
      </c>
      <c r="AH652" s="260">
        <f>SUM(P653:U653)</f>
        <v>76000</v>
      </c>
    </row>
    <row r="653" spans="1:34" ht="25.15" customHeight="1">
      <c r="A653" s="375"/>
      <c r="B653" s="375"/>
      <c r="C653" s="293"/>
      <c r="D653" s="375"/>
      <c r="E653" s="375"/>
      <c r="F653" s="431"/>
      <c r="G653" s="317"/>
      <c r="H653" s="296"/>
      <c r="I653" s="296"/>
      <c r="J653" s="317"/>
      <c r="K653" s="317"/>
      <c r="L653" s="346"/>
      <c r="M653" s="293"/>
      <c r="N653" s="375"/>
      <c r="O653" s="85" t="s">
        <v>19</v>
      </c>
      <c r="P653" s="35">
        <v>10000</v>
      </c>
      <c r="Q653" s="35">
        <v>18000</v>
      </c>
      <c r="R653" s="35">
        <v>18000</v>
      </c>
      <c r="S653" s="35">
        <v>10000</v>
      </c>
      <c r="T653" s="35">
        <v>10000</v>
      </c>
      <c r="U653" s="35">
        <v>10000</v>
      </c>
      <c r="V653" s="35">
        <v>10000</v>
      </c>
      <c r="W653" s="35">
        <v>10000</v>
      </c>
      <c r="X653" s="35">
        <v>8000</v>
      </c>
      <c r="Y653" s="35">
        <v>8000</v>
      </c>
      <c r="Z653" s="35">
        <v>8000</v>
      </c>
      <c r="AA653" s="35">
        <v>7000</v>
      </c>
      <c r="AB653" s="260"/>
      <c r="AC653" s="290"/>
      <c r="AD653" s="290"/>
      <c r="AE653" s="290"/>
      <c r="AF653" s="290"/>
      <c r="AG653" s="313"/>
      <c r="AH653" s="260"/>
    </row>
    <row r="654" spans="1:34" ht="22.15" customHeight="1">
      <c r="A654" s="375"/>
      <c r="B654" s="375"/>
      <c r="C654" s="293" t="s">
        <v>144</v>
      </c>
      <c r="D654" s="375">
        <v>2</v>
      </c>
      <c r="E654" s="375" t="s">
        <v>123</v>
      </c>
      <c r="F654" s="430" t="s">
        <v>1085</v>
      </c>
      <c r="G654" s="316"/>
      <c r="H654" s="316"/>
      <c r="I654" s="296" t="s">
        <v>124</v>
      </c>
      <c r="J654" s="316" t="s">
        <v>132</v>
      </c>
      <c r="K654" s="316"/>
      <c r="L654" s="345" t="s">
        <v>142</v>
      </c>
      <c r="M654" s="293" t="s">
        <v>143</v>
      </c>
      <c r="N654" s="375" t="s">
        <v>729</v>
      </c>
      <c r="O654" s="85" t="s">
        <v>136</v>
      </c>
      <c r="P654" s="86"/>
      <c r="Q654" s="86"/>
      <c r="R654" s="86">
        <v>2</v>
      </c>
      <c r="S654" s="77"/>
      <c r="T654" s="77"/>
      <c r="U654" s="77"/>
      <c r="V654" s="77"/>
      <c r="W654" s="77"/>
      <c r="X654" s="77"/>
      <c r="Y654" s="77"/>
      <c r="Z654" s="77"/>
      <c r="AA654" s="77"/>
      <c r="AB654" s="260">
        <f>SUM(P655:AA655)</f>
        <v>14000</v>
      </c>
      <c r="AC654" s="290"/>
      <c r="AD654" s="291"/>
      <c r="AE654" s="312" t="s">
        <v>943</v>
      </c>
      <c r="AF654" s="345" t="s">
        <v>944</v>
      </c>
      <c r="AG654" s="312">
        <v>20</v>
      </c>
      <c r="AH654" s="260">
        <f>SUM(P655:U655)</f>
        <v>14000</v>
      </c>
    </row>
    <row r="655" spans="1:34" ht="25.9" customHeight="1">
      <c r="A655" s="375"/>
      <c r="B655" s="375"/>
      <c r="C655" s="293"/>
      <c r="D655" s="375"/>
      <c r="E655" s="375"/>
      <c r="F655" s="431"/>
      <c r="G655" s="317"/>
      <c r="H655" s="317"/>
      <c r="I655" s="296"/>
      <c r="J655" s="317"/>
      <c r="K655" s="317"/>
      <c r="L655" s="346"/>
      <c r="M655" s="293"/>
      <c r="N655" s="375"/>
      <c r="O655" s="85" t="s">
        <v>19</v>
      </c>
      <c r="P655" s="86"/>
      <c r="Q655" s="24"/>
      <c r="R655" s="24">
        <v>14000</v>
      </c>
      <c r="S655" s="77"/>
      <c r="T655" s="77"/>
      <c r="U655" s="77"/>
      <c r="V655" s="77"/>
      <c r="W655" s="77"/>
      <c r="X655" s="77"/>
      <c r="Y655" s="77"/>
      <c r="Z655" s="77"/>
      <c r="AA655" s="77"/>
      <c r="AB655" s="260"/>
      <c r="AC655" s="290"/>
      <c r="AD655" s="292"/>
      <c r="AE655" s="313"/>
      <c r="AF655" s="346"/>
      <c r="AG655" s="313"/>
      <c r="AH655" s="260"/>
    </row>
    <row r="656" spans="1:34" ht="22.9" customHeight="1">
      <c r="A656" s="375"/>
      <c r="B656" s="375"/>
      <c r="C656" s="293" t="s">
        <v>145</v>
      </c>
      <c r="D656" s="375">
        <v>3</v>
      </c>
      <c r="E656" s="375" t="s">
        <v>123</v>
      </c>
      <c r="F656" s="430" t="s">
        <v>1085</v>
      </c>
      <c r="G656" s="316"/>
      <c r="H656" s="316"/>
      <c r="I656" s="296" t="s">
        <v>124</v>
      </c>
      <c r="J656" s="316" t="s">
        <v>132</v>
      </c>
      <c r="K656" s="316"/>
      <c r="L656" s="345" t="s">
        <v>142</v>
      </c>
      <c r="M656" s="293" t="s">
        <v>143</v>
      </c>
      <c r="N656" s="375" t="s">
        <v>729</v>
      </c>
      <c r="O656" s="85" t="s">
        <v>136</v>
      </c>
      <c r="P656" s="86"/>
      <c r="Q656" s="77"/>
      <c r="R656" s="77"/>
      <c r="S656" s="77"/>
      <c r="T656" s="77"/>
      <c r="U656" s="77"/>
      <c r="V656" s="77"/>
      <c r="W656" s="86"/>
      <c r="X656" s="86">
        <v>2</v>
      </c>
      <c r="Y656" s="77"/>
      <c r="Z656" s="77"/>
      <c r="AA656" s="77"/>
      <c r="AB656" s="260">
        <f>SUM(P657:AA657)</f>
        <v>14000</v>
      </c>
      <c r="AC656" s="290"/>
      <c r="AD656" s="290"/>
      <c r="AE656" s="290"/>
      <c r="AF656" s="290"/>
      <c r="AG656" s="312">
        <v>20</v>
      </c>
      <c r="AH656" s="260">
        <f>SUM(P657:U657)</f>
        <v>0</v>
      </c>
    </row>
    <row r="657" spans="1:34" ht="19.899999999999999" customHeight="1">
      <c r="A657" s="375"/>
      <c r="B657" s="375"/>
      <c r="C657" s="293"/>
      <c r="D657" s="375"/>
      <c r="E657" s="375"/>
      <c r="F657" s="431"/>
      <c r="G657" s="317"/>
      <c r="H657" s="317"/>
      <c r="I657" s="296"/>
      <c r="J657" s="317"/>
      <c r="K657" s="317"/>
      <c r="L657" s="346"/>
      <c r="M657" s="293"/>
      <c r="N657" s="375"/>
      <c r="O657" s="85" t="s">
        <v>19</v>
      </c>
      <c r="P657" s="86"/>
      <c r="Q657" s="77"/>
      <c r="R657" s="77"/>
      <c r="S657" s="77"/>
      <c r="T657" s="77"/>
      <c r="U657" s="77"/>
      <c r="V657" s="77"/>
      <c r="W657" s="35"/>
      <c r="X657" s="35">
        <v>14000</v>
      </c>
      <c r="Y657" s="77"/>
      <c r="Z657" s="77"/>
      <c r="AA657" s="77"/>
      <c r="AB657" s="260"/>
      <c r="AC657" s="290"/>
      <c r="AD657" s="290"/>
      <c r="AE657" s="290"/>
      <c r="AF657" s="290"/>
      <c r="AG657" s="313"/>
      <c r="AH657" s="260"/>
    </row>
    <row r="658" spans="1:34" s="40" customFormat="1">
      <c r="A658" s="25"/>
      <c r="B658" s="25"/>
      <c r="C658" s="25" t="s">
        <v>230</v>
      </c>
      <c r="D658" s="26"/>
      <c r="E658" s="26"/>
      <c r="F658" s="25"/>
      <c r="G658" s="104"/>
      <c r="H658" s="104"/>
      <c r="I658" s="104"/>
      <c r="J658" s="104"/>
      <c r="K658" s="104"/>
      <c r="L658" s="25"/>
      <c r="M658" s="27"/>
      <c r="N658" s="27"/>
      <c r="O658" s="26"/>
      <c r="P658" s="55">
        <f t="shared" ref="P658:AA658" si="203">SUM(P659,P682,P693,P706)</f>
        <v>7000</v>
      </c>
      <c r="Q658" s="55">
        <f t="shared" si="203"/>
        <v>65000</v>
      </c>
      <c r="R658" s="55">
        <f t="shared" si="203"/>
        <v>31200</v>
      </c>
      <c r="S658" s="55">
        <f t="shared" si="203"/>
        <v>7000</v>
      </c>
      <c r="T658" s="55">
        <f t="shared" si="203"/>
        <v>13320</v>
      </c>
      <c r="U658" s="55">
        <f t="shared" si="203"/>
        <v>94580</v>
      </c>
      <c r="V658" s="55">
        <f t="shared" si="203"/>
        <v>24300</v>
      </c>
      <c r="W658" s="55">
        <f t="shared" si="203"/>
        <v>11000</v>
      </c>
      <c r="X658" s="55">
        <f t="shared" si="203"/>
        <v>26500</v>
      </c>
      <c r="Y658" s="55">
        <f t="shared" si="203"/>
        <v>90000</v>
      </c>
      <c r="Z658" s="55">
        <f t="shared" si="203"/>
        <v>6000</v>
      </c>
      <c r="AA658" s="55">
        <f t="shared" si="203"/>
        <v>3000</v>
      </c>
      <c r="AB658" s="59">
        <f>SUM(P658:AA658)</f>
        <v>378900</v>
      </c>
      <c r="AC658" s="27"/>
      <c r="AD658" s="27"/>
      <c r="AE658" s="27"/>
      <c r="AF658" s="27"/>
      <c r="AG658" s="27"/>
      <c r="AH658" s="59">
        <f>SUM(AH659,AH682,AH693,AH706)</f>
        <v>218100</v>
      </c>
    </row>
    <row r="659" spans="1:34" s="41" customFormat="1">
      <c r="A659" s="28"/>
      <c r="B659" s="28"/>
      <c r="C659" s="28" t="s">
        <v>306</v>
      </c>
      <c r="D659" s="29"/>
      <c r="E659" s="29"/>
      <c r="F659" s="28"/>
      <c r="G659" s="105"/>
      <c r="H659" s="105"/>
      <c r="I659" s="105"/>
      <c r="J659" s="105"/>
      <c r="K659" s="105"/>
      <c r="L659" s="28"/>
      <c r="M659" s="30"/>
      <c r="N659" s="30"/>
      <c r="O659" s="29"/>
      <c r="P659" s="54">
        <f>SUM(P661)</f>
        <v>4000</v>
      </c>
      <c r="Q659" s="54">
        <f t="shared" ref="Q659:AA659" si="204">SUM(Q661)</f>
        <v>9000</v>
      </c>
      <c r="R659" s="54">
        <f t="shared" si="204"/>
        <v>19500</v>
      </c>
      <c r="S659" s="54">
        <f t="shared" si="204"/>
        <v>5000</v>
      </c>
      <c r="T659" s="54">
        <f t="shared" si="204"/>
        <v>11320</v>
      </c>
      <c r="U659" s="54">
        <f t="shared" si="204"/>
        <v>50080</v>
      </c>
      <c r="V659" s="54">
        <f t="shared" si="204"/>
        <v>13400</v>
      </c>
      <c r="W659" s="54">
        <f t="shared" si="204"/>
        <v>4000</v>
      </c>
      <c r="X659" s="54">
        <f t="shared" si="204"/>
        <v>21500</v>
      </c>
      <c r="Y659" s="54">
        <f t="shared" si="204"/>
        <v>38000</v>
      </c>
      <c r="Z659" s="54">
        <f t="shared" si="204"/>
        <v>4000</v>
      </c>
      <c r="AA659" s="54">
        <f t="shared" si="204"/>
        <v>3000</v>
      </c>
      <c r="AB659" s="72">
        <f>SUM(P659:AA659)</f>
        <v>182800</v>
      </c>
      <c r="AC659" s="30"/>
      <c r="AD659" s="30"/>
      <c r="AE659" s="30"/>
      <c r="AF659" s="30"/>
      <c r="AG659" s="30"/>
      <c r="AH659" s="72">
        <f>SUM(AH660)</f>
        <v>98900</v>
      </c>
    </row>
    <row r="660" spans="1:34" ht="37.5">
      <c r="A660" s="392"/>
      <c r="B660" s="392" t="s">
        <v>1193</v>
      </c>
      <c r="C660" s="305" t="s">
        <v>307</v>
      </c>
      <c r="D660" s="392"/>
      <c r="E660" s="392"/>
      <c r="F660" s="305"/>
      <c r="G660" s="284"/>
      <c r="H660" s="303"/>
      <c r="I660" s="303"/>
      <c r="J660" s="303"/>
      <c r="K660" s="284"/>
      <c r="L660" s="305"/>
      <c r="M660" s="305"/>
      <c r="N660" s="303" t="s">
        <v>232</v>
      </c>
      <c r="O660" s="81" t="s">
        <v>41</v>
      </c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  <c r="AA660" s="82"/>
      <c r="AB660" s="260">
        <f>SUM(P661:AA661)</f>
        <v>182800</v>
      </c>
      <c r="AC660" s="289" t="s">
        <v>997</v>
      </c>
      <c r="AD660" s="289" t="s">
        <v>975</v>
      </c>
      <c r="AE660" s="289"/>
      <c r="AF660" s="289"/>
      <c r="AG660" s="286"/>
      <c r="AH660" s="260">
        <f>SUM(AH662,AH668,AH674)</f>
        <v>98900</v>
      </c>
    </row>
    <row r="661" spans="1:34" ht="36.6" customHeight="1">
      <c r="A661" s="392"/>
      <c r="B661" s="392"/>
      <c r="C661" s="305"/>
      <c r="D661" s="392"/>
      <c r="E661" s="392"/>
      <c r="F661" s="305"/>
      <c r="G661" s="285"/>
      <c r="H661" s="303"/>
      <c r="I661" s="303"/>
      <c r="J661" s="303"/>
      <c r="K661" s="285"/>
      <c r="L661" s="305"/>
      <c r="M661" s="305"/>
      <c r="N661" s="303"/>
      <c r="O661" s="81" t="s">
        <v>19</v>
      </c>
      <c r="P661" s="34">
        <f>SUM(P663,P669,P675)</f>
        <v>4000</v>
      </c>
      <c r="Q661" s="34">
        <f t="shared" ref="Q661:AA661" si="205">SUM(Q663,Q669,Q675)</f>
        <v>9000</v>
      </c>
      <c r="R661" s="34">
        <f t="shared" si="205"/>
        <v>19500</v>
      </c>
      <c r="S661" s="34">
        <f t="shared" si="205"/>
        <v>5000</v>
      </c>
      <c r="T661" s="34">
        <f t="shared" si="205"/>
        <v>11320</v>
      </c>
      <c r="U661" s="34">
        <f t="shared" si="205"/>
        <v>50080</v>
      </c>
      <c r="V661" s="34">
        <f t="shared" si="205"/>
        <v>13400</v>
      </c>
      <c r="W661" s="34">
        <f t="shared" si="205"/>
        <v>4000</v>
      </c>
      <c r="X661" s="34">
        <f t="shared" si="205"/>
        <v>21500</v>
      </c>
      <c r="Y661" s="34">
        <f t="shared" si="205"/>
        <v>38000</v>
      </c>
      <c r="Z661" s="34">
        <f t="shared" si="205"/>
        <v>4000</v>
      </c>
      <c r="AA661" s="34">
        <f t="shared" si="205"/>
        <v>3000</v>
      </c>
      <c r="AB661" s="260"/>
      <c r="AC661" s="289"/>
      <c r="AD661" s="289"/>
      <c r="AE661" s="289"/>
      <c r="AF661" s="289"/>
      <c r="AG661" s="321"/>
      <c r="AH661" s="260"/>
    </row>
    <row r="662" spans="1:34" s="109" customFormat="1">
      <c r="A662" s="275">
        <v>74</v>
      </c>
      <c r="B662" s="275" t="s">
        <v>1194</v>
      </c>
      <c r="C662" s="294" t="s">
        <v>876</v>
      </c>
      <c r="D662" s="275">
        <v>1</v>
      </c>
      <c r="E662" s="275" t="s">
        <v>539</v>
      </c>
      <c r="F662" s="370" t="s">
        <v>1086</v>
      </c>
      <c r="G662" s="314">
        <v>1</v>
      </c>
      <c r="H662" s="295" t="s">
        <v>796</v>
      </c>
      <c r="I662" s="275" t="s">
        <v>540</v>
      </c>
      <c r="J662" s="275" t="s">
        <v>840</v>
      </c>
      <c r="K662" s="314" t="s">
        <v>33</v>
      </c>
      <c r="L662" s="275"/>
      <c r="M662" s="275"/>
      <c r="N662" s="275" t="s">
        <v>732</v>
      </c>
      <c r="O662" s="99" t="s">
        <v>127</v>
      </c>
      <c r="P662" s="108"/>
      <c r="Q662" s="99"/>
      <c r="R662" s="99"/>
      <c r="S662" s="99"/>
      <c r="T662" s="99"/>
      <c r="U662" s="99">
        <v>3</v>
      </c>
      <c r="V662" s="99">
        <v>3</v>
      </c>
      <c r="W662" s="99"/>
      <c r="X662" s="99"/>
      <c r="Y662" s="99"/>
      <c r="Z662" s="99"/>
      <c r="AA662" s="99"/>
      <c r="AB662" s="261">
        <f>SUM(P663:AA663)</f>
        <v>18800</v>
      </c>
      <c r="AC662" s="262" t="s">
        <v>998</v>
      </c>
      <c r="AD662" s="262" t="s">
        <v>975</v>
      </c>
      <c r="AE662" s="262"/>
      <c r="AF662" s="262"/>
      <c r="AG662" s="326">
        <f>SUM(AG664:AG667)</f>
        <v>100</v>
      </c>
      <c r="AH662" s="261">
        <f>SUM(AH664:AH667)</f>
        <v>9400</v>
      </c>
    </row>
    <row r="663" spans="1:34" s="109" customFormat="1" ht="20.25" customHeight="1">
      <c r="A663" s="275"/>
      <c r="B663" s="275"/>
      <c r="C663" s="294"/>
      <c r="D663" s="275"/>
      <c r="E663" s="275"/>
      <c r="F663" s="371"/>
      <c r="G663" s="315"/>
      <c r="H663" s="295"/>
      <c r="I663" s="275"/>
      <c r="J663" s="275"/>
      <c r="K663" s="315"/>
      <c r="L663" s="437"/>
      <c r="M663" s="275"/>
      <c r="N663" s="275"/>
      <c r="O663" s="99" t="s">
        <v>19</v>
      </c>
      <c r="P663" s="112">
        <f>SUM(P665,P667)</f>
        <v>0</v>
      </c>
      <c r="Q663" s="112">
        <f t="shared" ref="Q663:AA663" si="206">SUM(Q665,Q667)</f>
        <v>0</v>
      </c>
      <c r="R663" s="112">
        <f t="shared" si="206"/>
        <v>0</v>
      </c>
      <c r="S663" s="112">
        <f t="shared" si="206"/>
        <v>0</v>
      </c>
      <c r="T663" s="112">
        <f t="shared" si="206"/>
        <v>0</v>
      </c>
      <c r="U663" s="112">
        <f t="shared" si="206"/>
        <v>9400</v>
      </c>
      <c r="V663" s="112">
        <f t="shared" si="206"/>
        <v>9400</v>
      </c>
      <c r="W663" s="112">
        <f t="shared" si="206"/>
        <v>0</v>
      </c>
      <c r="X663" s="112">
        <f t="shared" si="206"/>
        <v>0</v>
      </c>
      <c r="Y663" s="112">
        <f t="shared" si="206"/>
        <v>0</v>
      </c>
      <c r="Z663" s="112">
        <f t="shared" si="206"/>
        <v>0</v>
      </c>
      <c r="AA663" s="112">
        <f t="shared" si="206"/>
        <v>0</v>
      </c>
      <c r="AB663" s="262"/>
      <c r="AC663" s="262"/>
      <c r="AD663" s="262"/>
      <c r="AE663" s="262"/>
      <c r="AF663" s="262"/>
      <c r="AG663" s="327"/>
      <c r="AH663" s="262"/>
    </row>
    <row r="664" spans="1:34" s="45" customFormat="1" ht="33" customHeight="1">
      <c r="A664" s="296"/>
      <c r="B664" s="296"/>
      <c r="C664" s="365" t="s">
        <v>538</v>
      </c>
      <c r="D664" s="296">
        <v>1</v>
      </c>
      <c r="E664" s="296" t="s">
        <v>539</v>
      </c>
      <c r="F664" s="372" t="s">
        <v>1086</v>
      </c>
      <c r="G664" s="316"/>
      <c r="H664" s="302"/>
      <c r="I664" s="296" t="s">
        <v>540</v>
      </c>
      <c r="J664" s="296" t="s">
        <v>541</v>
      </c>
      <c r="K664" s="316"/>
      <c r="L664" s="296"/>
      <c r="M664" s="316" t="s">
        <v>542</v>
      </c>
      <c r="N664" s="296" t="s">
        <v>151</v>
      </c>
      <c r="O664" s="75" t="s">
        <v>94</v>
      </c>
      <c r="P664" s="79"/>
      <c r="Q664" s="75">
        <v>2</v>
      </c>
      <c r="R664" s="75">
        <v>2</v>
      </c>
      <c r="S664" s="75">
        <v>2</v>
      </c>
      <c r="T664" s="75">
        <v>2</v>
      </c>
      <c r="U664" s="75"/>
      <c r="V664" s="75"/>
      <c r="W664" s="75"/>
      <c r="X664" s="75"/>
      <c r="Y664" s="75"/>
      <c r="Z664" s="75"/>
      <c r="AA664" s="75"/>
      <c r="AB664" s="260">
        <f>SUM(P665:AA665)</f>
        <v>0</v>
      </c>
      <c r="AC664" s="273"/>
      <c r="AD664" s="273"/>
      <c r="AE664" s="273"/>
      <c r="AF664" s="273"/>
      <c r="AG664" s="324">
        <v>50</v>
      </c>
      <c r="AH664" s="260">
        <f>SUM(P665:U665)</f>
        <v>0</v>
      </c>
    </row>
    <row r="665" spans="1:34" s="45" customFormat="1" ht="33" customHeight="1">
      <c r="A665" s="296"/>
      <c r="B665" s="296"/>
      <c r="C665" s="366"/>
      <c r="D665" s="296"/>
      <c r="E665" s="296"/>
      <c r="F665" s="373"/>
      <c r="G665" s="317"/>
      <c r="H665" s="302"/>
      <c r="I665" s="296"/>
      <c r="J665" s="296"/>
      <c r="K665" s="317"/>
      <c r="L665" s="296"/>
      <c r="M665" s="317"/>
      <c r="N665" s="296"/>
      <c r="O665" s="75" t="s">
        <v>19</v>
      </c>
      <c r="P665" s="79"/>
      <c r="Q665" s="46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260"/>
      <c r="AC665" s="273"/>
      <c r="AD665" s="273"/>
      <c r="AE665" s="273"/>
      <c r="AF665" s="273"/>
      <c r="AG665" s="325"/>
      <c r="AH665" s="260"/>
    </row>
    <row r="666" spans="1:34" s="45" customFormat="1">
      <c r="A666" s="296"/>
      <c r="B666" s="296"/>
      <c r="C666" s="304" t="s">
        <v>543</v>
      </c>
      <c r="D666" s="296">
        <v>2</v>
      </c>
      <c r="E666" s="296" t="s">
        <v>539</v>
      </c>
      <c r="F666" s="372" t="s">
        <v>1086</v>
      </c>
      <c r="G666" s="316"/>
      <c r="H666" s="302"/>
      <c r="I666" s="296" t="s">
        <v>540</v>
      </c>
      <c r="J666" s="296" t="s">
        <v>544</v>
      </c>
      <c r="K666" s="316"/>
      <c r="L666" s="296"/>
      <c r="M666" s="316" t="s">
        <v>545</v>
      </c>
      <c r="N666" s="296" t="s">
        <v>732</v>
      </c>
      <c r="O666" s="75" t="s">
        <v>127</v>
      </c>
      <c r="P666" s="79"/>
      <c r="Q666" s="75"/>
      <c r="R666" s="75"/>
      <c r="S666" s="75"/>
      <c r="T666" s="75"/>
      <c r="U666" s="75">
        <v>3</v>
      </c>
      <c r="V666" s="75">
        <v>3</v>
      </c>
      <c r="W666" s="75"/>
      <c r="X666" s="75"/>
      <c r="Y666" s="75"/>
      <c r="Z666" s="75"/>
      <c r="AA666" s="75"/>
      <c r="AB666" s="260">
        <f>SUM(P667:AA667)</f>
        <v>18800</v>
      </c>
      <c r="AC666" s="273"/>
      <c r="AD666" s="273"/>
      <c r="AE666" s="273"/>
      <c r="AF666" s="273"/>
      <c r="AG666" s="324">
        <v>50</v>
      </c>
      <c r="AH666" s="260">
        <f>SUM(P667:U667)</f>
        <v>9400</v>
      </c>
    </row>
    <row r="667" spans="1:34" s="45" customFormat="1">
      <c r="A667" s="296"/>
      <c r="B667" s="296"/>
      <c r="C667" s="304"/>
      <c r="D667" s="296"/>
      <c r="E667" s="296"/>
      <c r="F667" s="373"/>
      <c r="G667" s="317"/>
      <c r="H667" s="302"/>
      <c r="I667" s="296"/>
      <c r="J667" s="296"/>
      <c r="K667" s="317"/>
      <c r="L667" s="296"/>
      <c r="M667" s="317"/>
      <c r="N667" s="296"/>
      <c r="O667" s="75" t="s">
        <v>19</v>
      </c>
      <c r="P667" s="78"/>
      <c r="Q667" s="46"/>
      <c r="R667" s="46"/>
      <c r="S667" s="46"/>
      <c r="T667" s="46"/>
      <c r="U667" s="46">
        <v>9400</v>
      </c>
      <c r="V667" s="46">
        <v>9400</v>
      </c>
      <c r="W667" s="46"/>
      <c r="X667" s="46"/>
      <c r="Y667" s="46"/>
      <c r="Z667" s="46"/>
      <c r="AA667" s="75"/>
      <c r="AB667" s="260"/>
      <c r="AC667" s="273"/>
      <c r="AD667" s="273"/>
      <c r="AE667" s="273"/>
      <c r="AF667" s="273"/>
      <c r="AG667" s="325"/>
      <c r="AH667" s="260"/>
    </row>
    <row r="668" spans="1:34" s="109" customFormat="1" ht="33.75" customHeight="1">
      <c r="A668" s="275">
        <v>75</v>
      </c>
      <c r="B668" s="275" t="s">
        <v>1195</v>
      </c>
      <c r="C668" s="294" t="s">
        <v>877</v>
      </c>
      <c r="D668" s="275">
        <v>2</v>
      </c>
      <c r="E668" s="275" t="s">
        <v>547</v>
      </c>
      <c r="F668" s="436" t="s">
        <v>1087</v>
      </c>
      <c r="G668" s="314">
        <v>1</v>
      </c>
      <c r="H668" s="295" t="s">
        <v>796</v>
      </c>
      <c r="I668" s="275" t="s">
        <v>548</v>
      </c>
      <c r="J668" s="275" t="s">
        <v>549</v>
      </c>
      <c r="K668" s="314" t="s">
        <v>33</v>
      </c>
      <c r="L668" s="275"/>
      <c r="M668" s="275"/>
      <c r="N668" s="275" t="s">
        <v>232</v>
      </c>
      <c r="O668" s="99" t="s">
        <v>41</v>
      </c>
      <c r="P668" s="99"/>
      <c r="Q668" s="99"/>
      <c r="R668" s="99">
        <v>2</v>
      </c>
      <c r="S668" s="99"/>
      <c r="T668" s="99"/>
      <c r="U668" s="99">
        <v>2</v>
      </c>
      <c r="V668" s="99"/>
      <c r="W668" s="99"/>
      <c r="X668" s="99">
        <v>2</v>
      </c>
      <c r="Y668" s="99"/>
      <c r="Z668" s="99"/>
      <c r="AA668" s="99">
        <v>2</v>
      </c>
      <c r="AB668" s="261">
        <f>SUM(P669:AA669)</f>
        <v>80000</v>
      </c>
      <c r="AC668" s="262" t="s">
        <v>998</v>
      </c>
      <c r="AD668" s="262" t="s">
        <v>975</v>
      </c>
      <c r="AE668" s="262"/>
      <c r="AF668" s="262"/>
      <c r="AG668" s="326">
        <v>100</v>
      </c>
      <c r="AH668" s="261">
        <f>SUM(AH670:AH673)</f>
        <v>58000</v>
      </c>
    </row>
    <row r="669" spans="1:34" s="109" customFormat="1" ht="33.75" customHeight="1">
      <c r="A669" s="275"/>
      <c r="B669" s="275"/>
      <c r="C669" s="294"/>
      <c r="D669" s="275"/>
      <c r="E669" s="275"/>
      <c r="F669" s="436"/>
      <c r="G669" s="315"/>
      <c r="H669" s="295"/>
      <c r="I669" s="275"/>
      <c r="J669" s="275"/>
      <c r="K669" s="315"/>
      <c r="L669" s="275"/>
      <c r="M669" s="275"/>
      <c r="N669" s="275"/>
      <c r="O669" s="99" t="s">
        <v>19</v>
      </c>
      <c r="P669" s="168">
        <f>SUM(P671,P673)</f>
        <v>4000</v>
      </c>
      <c r="Q669" s="168">
        <f t="shared" ref="Q669:AA669" si="207">SUM(Q671,Q673)</f>
        <v>9000</v>
      </c>
      <c r="R669" s="168">
        <f t="shared" si="207"/>
        <v>3000</v>
      </c>
      <c r="S669" s="168">
        <f t="shared" si="207"/>
        <v>5000</v>
      </c>
      <c r="T669" s="168">
        <f t="shared" si="207"/>
        <v>11320</v>
      </c>
      <c r="U669" s="168">
        <f t="shared" si="207"/>
        <v>25680</v>
      </c>
      <c r="V669" s="168">
        <f t="shared" si="207"/>
        <v>4000</v>
      </c>
      <c r="W669" s="168">
        <f t="shared" si="207"/>
        <v>4000</v>
      </c>
      <c r="X669" s="168">
        <f t="shared" si="207"/>
        <v>3000</v>
      </c>
      <c r="Y669" s="168">
        <f t="shared" si="207"/>
        <v>4000</v>
      </c>
      <c r="Z669" s="168">
        <f t="shared" si="207"/>
        <v>4000</v>
      </c>
      <c r="AA669" s="168">
        <f t="shared" si="207"/>
        <v>3000</v>
      </c>
      <c r="AB669" s="262"/>
      <c r="AC669" s="262"/>
      <c r="AD669" s="262"/>
      <c r="AE669" s="262"/>
      <c r="AF669" s="262"/>
      <c r="AG669" s="327"/>
      <c r="AH669" s="262"/>
    </row>
    <row r="670" spans="1:34" s="45" customFormat="1" ht="24" customHeight="1">
      <c r="A670" s="296"/>
      <c r="B670" s="296"/>
      <c r="C670" s="365" t="s">
        <v>546</v>
      </c>
      <c r="D670" s="296">
        <v>4</v>
      </c>
      <c r="E670" s="296" t="s">
        <v>547</v>
      </c>
      <c r="F670" s="369" t="s">
        <v>1087</v>
      </c>
      <c r="G670" s="316"/>
      <c r="H670" s="302"/>
      <c r="I670" s="296" t="s">
        <v>548</v>
      </c>
      <c r="J670" s="296" t="s">
        <v>549</v>
      </c>
      <c r="K670" s="316"/>
      <c r="L670" s="296"/>
      <c r="M670" s="296" t="s">
        <v>550</v>
      </c>
      <c r="N670" s="296" t="s">
        <v>551</v>
      </c>
      <c r="O670" s="75" t="s">
        <v>127</v>
      </c>
      <c r="P670" s="75"/>
      <c r="Q670" s="75"/>
      <c r="R670" s="75"/>
      <c r="S670" s="75"/>
      <c r="T670" s="75">
        <v>8</v>
      </c>
      <c r="U670" s="75">
        <v>8</v>
      </c>
      <c r="V670" s="75"/>
      <c r="W670" s="75"/>
      <c r="X670" s="75"/>
      <c r="Y670" s="75"/>
      <c r="Z670" s="75"/>
      <c r="AA670" s="75"/>
      <c r="AB670" s="260">
        <f>SUM(P671:AA671)</f>
        <v>30000</v>
      </c>
      <c r="AC670" s="273"/>
      <c r="AD670" s="273"/>
      <c r="AE670" s="273"/>
      <c r="AF670" s="273"/>
      <c r="AG670" s="324">
        <v>50</v>
      </c>
      <c r="AH670" s="260">
        <f>SUM(P671:U671)</f>
        <v>30000</v>
      </c>
    </row>
    <row r="671" spans="1:34" s="45" customFormat="1" ht="24" customHeight="1">
      <c r="A671" s="296"/>
      <c r="B671" s="296"/>
      <c r="C671" s="366"/>
      <c r="D671" s="296"/>
      <c r="E671" s="296"/>
      <c r="F671" s="369"/>
      <c r="G671" s="317"/>
      <c r="H671" s="302"/>
      <c r="I671" s="296"/>
      <c r="J671" s="296"/>
      <c r="K671" s="317"/>
      <c r="L671" s="296"/>
      <c r="M671" s="296"/>
      <c r="N671" s="296"/>
      <c r="O671" s="75" t="s">
        <v>19</v>
      </c>
      <c r="P671" s="75"/>
      <c r="Q671" s="75"/>
      <c r="R671" s="75"/>
      <c r="S671" s="75"/>
      <c r="T671" s="131">
        <v>7320</v>
      </c>
      <c r="U671" s="75">
        <v>22680</v>
      </c>
      <c r="V671" s="75"/>
      <c r="W671" s="75"/>
      <c r="X671" s="131">
        <v>0</v>
      </c>
      <c r="Y671" s="75"/>
      <c r="Z671" s="75"/>
      <c r="AA671" s="75"/>
      <c r="AB671" s="260"/>
      <c r="AC671" s="273"/>
      <c r="AD671" s="273"/>
      <c r="AE671" s="273"/>
      <c r="AF671" s="273"/>
      <c r="AG671" s="325"/>
      <c r="AH671" s="260"/>
    </row>
    <row r="672" spans="1:34" s="45" customFormat="1" ht="31.5" customHeight="1">
      <c r="A672" s="296"/>
      <c r="B672" s="296"/>
      <c r="C672" s="365" t="s">
        <v>552</v>
      </c>
      <c r="D672" s="296">
        <v>4</v>
      </c>
      <c r="E672" s="296" t="s">
        <v>547</v>
      </c>
      <c r="F672" s="369" t="s">
        <v>1087</v>
      </c>
      <c r="G672" s="316"/>
      <c r="H672" s="302"/>
      <c r="I672" s="296" t="s">
        <v>548</v>
      </c>
      <c r="J672" s="296" t="s">
        <v>549</v>
      </c>
      <c r="K672" s="316"/>
      <c r="L672" s="296" t="s">
        <v>553</v>
      </c>
      <c r="M672" s="296" t="s">
        <v>554</v>
      </c>
      <c r="N672" s="296" t="s">
        <v>232</v>
      </c>
      <c r="O672" s="75" t="s">
        <v>41</v>
      </c>
      <c r="P672" s="75"/>
      <c r="Q672" s="75"/>
      <c r="R672" s="75">
        <v>2</v>
      </c>
      <c r="S672" s="75"/>
      <c r="T672" s="75"/>
      <c r="U672" s="75">
        <v>2</v>
      </c>
      <c r="V672" s="75"/>
      <c r="W672" s="75"/>
      <c r="X672" s="75">
        <v>2</v>
      </c>
      <c r="Y672" s="75"/>
      <c r="Z672" s="75"/>
      <c r="AA672" s="75">
        <v>2</v>
      </c>
      <c r="AB672" s="260">
        <f>SUM(P673:AA673)</f>
        <v>50000</v>
      </c>
      <c r="AC672" s="273"/>
      <c r="AD672" s="273"/>
      <c r="AE672" s="273"/>
      <c r="AF672" s="273"/>
      <c r="AG672" s="324">
        <v>50</v>
      </c>
      <c r="AH672" s="260">
        <f>SUM(P673:U673)</f>
        <v>28000</v>
      </c>
    </row>
    <row r="673" spans="1:34" s="45" customFormat="1" ht="31.5" customHeight="1">
      <c r="A673" s="296"/>
      <c r="B673" s="296"/>
      <c r="C673" s="366"/>
      <c r="D673" s="296"/>
      <c r="E673" s="296"/>
      <c r="F673" s="369"/>
      <c r="G673" s="317"/>
      <c r="H673" s="302"/>
      <c r="I673" s="296"/>
      <c r="J673" s="296"/>
      <c r="K673" s="317"/>
      <c r="L673" s="296"/>
      <c r="M673" s="296"/>
      <c r="N673" s="296"/>
      <c r="O673" s="75" t="s">
        <v>19</v>
      </c>
      <c r="P673" s="185">
        <v>4000</v>
      </c>
      <c r="Q673" s="185">
        <v>9000</v>
      </c>
      <c r="R673" s="185">
        <v>3000</v>
      </c>
      <c r="S673" s="185">
        <v>5000</v>
      </c>
      <c r="T673" s="185">
        <v>4000</v>
      </c>
      <c r="U673" s="185">
        <v>3000</v>
      </c>
      <c r="V673" s="185">
        <v>4000</v>
      </c>
      <c r="W673" s="185">
        <v>4000</v>
      </c>
      <c r="X673" s="185">
        <v>3000</v>
      </c>
      <c r="Y673" s="185">
        <v>4000</v>
      </c>
      <c r="Z673" s="185">
        <v>4000</v>
      </c>
      <c r="AA673" s="185">
        <v>3000</v>
      </c>
      <c r="AB673" s="273"/>
      <c r="AC673" s="273"/>
      <c r="AD673" s="273"/>
      <c r="AE673" s="273"/>
      <c r="AF673" s="273"/>
      <c r="AG673" s="325"/>
      <c r="AH673" s="260"/>
    </row>
    <row r="674" spans="1:34" s="109" customFormat="1" ht="37.5">
      <c r="A674" s="275">
        <v>76</v>
      </c>
      <c r="B674" s="275" t="s">
        <v>1196</v>
      </c>
      <c r="C674" s="294" t="s">
        <v>878</v>
      </c>
      <c r="D674" s="275">
        <v>3</v>
      </c>
      <c r="E674" s="275" t="s">
        <v>643</v>
      </c>
      <c r="F674" s="436" t="s">
        <v>1087</v>
      </c>
      <c r="G674" s="314">
        <v>1</v>
      </c>
      <c r="H674" s="295" t="s">
        <v>796</v>
      </c>
      <c r="I674" s="314" t="s">
        <v>635</v>
      </c>
      <c r="J674" s="314" t="s">
        <v>636</v>
      </c>
      <c r="K674" s="314" t="s">
        <v>637</v>
      </c>
      <c r="L674" s="294"/>
      <c r="M674" s="294"/>
      <c r="N674" s="294" t="s">
        <v>634</v>
      </c>
      <c r="O674" s="99" t="s">
        <v>41</v>
      </c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  <c r="Z674" s="108"/>
      <c r="AA674" s="108"/>
      <c r="AB674" s="261">
        <f>SUM(P675:AA675)</f>
        <v>84000</v>
      </c>
      <c r="AC674" s="262" t="s">
        <v>998</v>
      </c>
      <c r="AD674" s="262" t="s">
        <v>984</v>
      </c>
      <c r="AE674" s="262"/>
      <c r="AF674" s="262"/>
      <c r="AG674" s="326">
        <v>100</v>
      </c>
      <c r="AH674" s="261">
        <f>SUM(AH676:AH681)</f>
        <v>31500</v>
      </c>
    </row>
    <row r="675" spans="1:34" s="109" customFormat="1" ht="19.149999999999999" customHeight="1">
      <c r="A675" s="275"/>
      <c r="B675" s="275"/>
      <c r="C675" s="294"/>
      <c r="D675" s="275"/>
      <c r="E675" s="275"/>
      <c r="F675" s="436"/>
      <c r="G675" s="315"/>
      <c r="H675" s="295"/>
      <c r="I675" s="315"/>
      <c r="J675" s="315"/>
      <c r="K675" s="315"/>
      <c r="L675" s="383"/>
      <c r="M675" s="294"/>
      <c r="N675" s="294"/>
      <c r="O675" s="99" t="s">
        <v>19</v>
      </c>
      <c r="P675" s="112">
        <f>SUM(P677,P679,P681)</f>
        <v>0</v>
      </c>
      <c r="Q675" s="112">
        <f t="shared" ref="Q675:AA675" si="208">SUM(Q677,Q679,Q681)</f>
        <v>0</v>
      </c>
      <c r="R675" s="112">
        <f t="shared" si="208"/>
        <v>16500</v>
      </c>
      <c r="S675" s="112">
        <f t="shared" si="208"/>
        <v>0</v>
      </c>
      <c r="T675" s="112">
        <f t="shared" si="208"/>
        <v>0</v>
      </c>
      <c r="U675" s="112">
        <f t="shared" si="208"/>
        <v>15000</v>
      </c>
      <c r="V675" s="112">
        <f t="shared" si="208"/>
        <v>0</v>
      </c>
      <c r="W675" s="112">
        <f t="shared" si="208"/>
        <v>0</v>
      </c>
      <c r="X675" s="112">
        <f t="shared" si="208"/>
        <v>18500</v>
      </c>
      <c r="Y675" s="112">
        <f t="shared" si="208"/>
        <v>34000</v>
      </c>
      <c r="Z675" s="112">
        <f t="shared" si="208"/>
        <v>0</v>
      </c>
      <c r="AA675" s="112">
        <f t="shared" si="208"/>
        <v>0</v>
      </c>
      <c r="AB675" s="262"/>
      <c r="AC675" s="262"/>
      <c r="AD675" s="262"/>
      <c r="AE675" s="262"/>
      <c r="AF675" s="262"/>
      <c r="AG675" s="327"/>
      <c r="AH675" s="262"/>
    </row>
    <row r="676" spans="1:34" s="45" customFormat="1" ht="37.5">
      <c r="A676" s="296"/>
      <c r="B676" s="296"/>
      <c r="C676" s="304" t="s">
        <v>642</v>
      </c>
      <c r="D676" s="296">
        <v>1</v>
      </c>
      <c r="E676" s="296" t="s">
        <v>643</v>
      </c>
      <c r="F676" s="369" t="s">
        <v>1087</v>
      </c>
      <c r="G676" s="316"/>
      <c r="H676" s="302"/>
      <c r="I676" s="316" t="s">
        <v>635</v>
      </c>
      <c r="J676" s="316" t="s">
        <v>636</v>
      </c>
      <c r="K676" s="316"/>
      <c r="L676" s="304"/>
      <c r="M676" s="365" t="s">
        <v>644</v>
      </c>
      <c r="N676" s="304" t="s">
        <v>645</v>
      </c>
      <c r="O676" s="75" t="s">
        <v>41</v>
      </c>
      <c r="P676" s="79"/>
      <c r="Q676" s="75"/>
      <c r="R676" s="75">
        <v>4</v>
      </c>
      <c r="S676" s="88"/>
      <c r="T676" s="88"/>
      <c r="U676" s="88"/>
      <c r="V676" s="88"/>
      <c r="W676" s="88"/>
      <c r="X676" s="88"/>
      <c r="Y676" s="88"/>
      <c r="Z676" s="88"/>
      <c r="AA676" s="88"/>
      <c r="AB676" s="260">
        <f>SUM(P677:AA677)</f>
        <v>1500</v>
      </c>
      <c r="AC676" s="273"/>
      <c r="AD676" s="555"/>
      <c r="AE676" s="351">
        <v>243223</v>
      </c>
      <c r="AF676" s="284" t="s">
        <v>951</v>
      </c>
      <c r="AG676" s="324">
        <v>30</v>
      </c>
      <c r="AH676" s="260">
        <f>SUM(P677:U677)</f>
        <v>1500</v>
      </c>
    </row>
    <row r="677" spans="1:34" s="45" customFormat="1" ht="26.45" customHeight="1">
      <c r="A677" s="296"/>
      <c r="B677" s="296"/>
      <c r="C677" s="304"/>
      <c r="D677" s="296"/>
      <c r="E677" s="296"/>
      <c r="F677" s="369"/>
      <c r="G677" s="317"/>
      <c r="H677" s="302"/>
      <c r="I677" s="317"/>
      <c r="J677" s="317"/>
      <c r="K677" s="317"/>
      <c r="L677" s="304"/>
      <c r="M677" s="366"/>
      <c r="N677" s="304"/>
      <c r="O677" s="75" t="s">
        <v>19</v>
      </c>
      <c r="P677" s="79"/>
      <c r="Q677" s="53"/>
      <c r="R677" s="200">
        <v>1500</v>
      </c>
      <c r="S677" s="88"/>
      <c r="T677" s="88"/>
      <c r="U677" s="88"/>
      <c r="V677" s="88"/>
      <c r="W677" s="88"/>
      <c r="X677" s="88"/>
      <c r="Y677" s="88"/>
      <c r="Z677" s="88"/>
      <c r="AA677" s="88"/>
      <c r="AB677" s="273"/>
      <c r="AC677" s="273"/>
      <c r="AD677" s="318"/>
      <c r="AE677" s="303"/>
      <c r="AF677" s="285"/>
      <c r="AG677" s="325"/>
      <c r="AH677" s="260"/>
    </row>
    <row r="678" spans="1:34" s="45" customFormat="1" ht="37.5">
      <c r="A678" s="296"/>
      <c r="B678" s="296"/>
      <c r="C678" s="304" t="s">
        <v>646</v>
      </c>
      <c r="D678" s="296">
        <v>2</v>
      </c>
      <c r="E678" s="296" t="s">
        <v>643</v>
      </c>
      <c r="F678" s="369" t="s">
        <v>1087</v>
      </c>
      <c r="G678" s="316"/>
      <c r="H678" s="302"/>
      <c r="I678" s="316" t="s">
        <v>635</v>
      </c>
      <c r="J678" s="316" t="s">
        <v>636</v>
      </c>
      <c r="K678" s="316"/>
      <c r="L678" s="304"/>
      <c r="M678" s="304" t="s">
        <v>647</v>
      </c>
      <c r="N678" s="304" t="s">
        <v>645</v>
      </c>
      <c r="O678" s="75" t="s">
        <v>41</v>
      </c>
      <c r="P678" s="79"/>
      <c r="Q678" s="88"/>
      <c r="R678" s="75">
        <v>1</v>
      </c>
      <c r="S678" s="88"/>
      <c r="T678" s="75"/>
      <c r="U678" s="75">
        <v>1</v>
      </c>
      <c r="V678" s="88"/>
      <c r="W678" s="88"/>
      <c r="X678" s="88"/>
      <c r="Y678" s="80">
        <v>2</v>
      </c>
      <c r="Z678" s="75"/>
      <c r="AA678" s="88"/>
      <c r="AB678" s="260">
        <f>SUM(P679:AA679)</f>
        <v>64000</v>
      </c>
      <c r="AC678" s="273"/>
      <c r="AD678" s="273"/>
      <c r="AE678" s="273"/>
      <c r="AF678" s="273"/>
      <c r="AG678" s="324">
        <v>30</v>
      </c>
      <c r="AH678" s="260">
        <f>SUM(P679:U679)</f>
        <v>30000</v>
      </c>
    </row>
    <row r="679" spans="1:34" s="45" customFormat="1" ht="24.6" customHeight="1">
      <c r="A679" s="296"/>
      <c r="B679" s="296"/>
      <c r="C679" s="304"/>
      <c r="D679" s="296"/>
      <c r="E679" s="296"/>
      <c r="F679" s="369"/>
      <c r="G679" s="317"/>
      <c r="H679" s="302"/>
      <c r="I679" s="317"/>
      <c r="J679" s="317"/>
      <c r="K679" s="317"/>
      <c r="L679" s="304"/>
      <c r="M679" s="304"/>
      <c r="N679" s="304"/>
      <c r="O679" s="75" t="s">
        <v>19</v>
      </c>
      <c r="P679" s="78"/>
      <c r="Q679" s="130"/>
      <c r="R679" s="130">
        <v>15000</v>
      </c>
      <c r="S679" s="130"/>
      <c r="T679" s="130"/>
      <c r="U679" s="130">
        <v>15000</v>
      </c>
      <c r="V679" s="130"/>
      <c r="W679" s="130"/>
      <c r="X679" s="130"/>
      <c r="Y679" s="130">
        <v>34000</v>
      </c>
      <c r="Z679" s="130"/>
      <c r="AA679" s="88"/>
      <c r="AB679" s="273"/>
      <c r="AC679" s="273"/>
      <c r="AD679" s="273"/>
      <c r="AE679" s="273"/>
      <c r="AF679" s="273"/>
      <c r="AG679" s="325"/>
      <c r="AH679" s="260"/>
    </row>
    <row r="680" spans="1:34" s="45" customFormat="1" ht="37.5">
      <c r="A680" s="316"/>
      <c r="B680" s="316"/>
      <c r="C680" s="365" t="s">
        <v>648</v>
      </c>
      <c r="D680" s="316">
        <v>3</v>
      </c>
      <c r="E680" s="296" t="s">
        <v>643</v>
      </c>
      <c r="F680" s="369" t="s">
        <v>1087</v>
      </c>
      <c r="G680" s="316"/>
      <c r="H680" s="302"/>
      <c r="I680" s="316" t="s">
        <v>635</v>
      </c>
      <c r="J680" s="316" t="s">
        <v>636</v>
      </c>
      <c r="K680" s="316"/>
      <c r="L680" s="365"/>
      <c r="M680" s="365" t="s">
        <v>649</v>
      </c>
      <c r="N680" s="304" t="s">
        <v>645</v>
      </c>
      <c r="O680" s="75" t="s">
        <v>41</v>
      </c>
      <c r="P680" s="79"/>
      <c r="Q680" s="88"/>
      <c r="R680" s="88"/>
      <c r="S680" s="88"/>
      <c r="T680" s="88"/>
      <c r="U680" s="88"/>
      <c r="V680" s="88"/>
      <c r="W680" s="88"/>
      <c r="X680" s="80">
        <v>4</v>
      </c>
      <c r="Y680" s="88"/>
      <c r="Z680" s="88"/>
      <c r="AA680" s="88"/>
      <c r="AB680" s="266">
        <f t="shared" ref="AB680" si="209">SUM(P681:AA681)</f>
        <v>18500</v>
      </c>
      <c r="AC680" s="282"/>
      <c r="AD680" s="282"/>
      <c r="AE680" s="282"/>
      <c r="AF680" s="282"/>
      <c r="AG680" s="324">
        <v>40</v>
      </c>
      <c r="AH680" s="260">
        <f>SUM(P681:U681)</f>
        <v>0</v>
      </c>
    </row>
    <row r="681" spans="1:34" s="45" customFormat="1">
      <c r="A681" s="317"/>
      <c r="B681" s="317"/>
      <c r="C681" s="366"/>
      <c r="D681" s="317"/>
      <c r="E681" s="296"/>
      <c r="F681" s="369"/>
      <c r="G681" s="317"/>
      <c r="H681" s="302"/>
      <c r="I681" s="317"/>
      <c r="J681" s="317"/>
      <c r="K681" s="317"/>
      <c r="L681" s="366"/>
      <c r="M681" s="366"/>
      <c r="N681" s="304"/>
      <c r="O681" s="75" t="s">
        <v>19</v>
      </c>
      <c r="P681" s="79"/>
      <c r="Q681" s="88"/>
      <c r="R681" s="88"/>
      <c r="S681" s="88"/>
      <c r="T681" s="88"/>
      <c r="U681" s="88"/>
      <c r="V681" s="88"/>
      <c r="W681" s="88"/>
      <c r="X681" s="33">
        <v>18500</v>
      </c>
      <c r="Y681" s="88"/>
      <c r="Z681" s="88"/>
      <c r="AA681" s="88"/>
      <c r="AB681" s="267"/>
      <c r="AC681" s="283"/>
      <c r="AD681" s="283"/>
      <c r="AE681" s="283"/>
      <c r="AF681" s="283"/>
      <c r="AG681" s="325"/>
      <c r="AH681" s="260"/>
    </row>
    <row r="682" spans="1:34" s="41" customFormat="1">
      <c r="A682" s="28"/>
      <c r="B682" s="28"/>
      <c r="C682" s="28" t="s">
        <v>231</v>
      </c>
      <c r="D682" s="29"/>
      <c r="E682" s="29"/>
      <c r="F682" s="28"/>
      <c r="G682" s="105"/>
      <c r="H682" s="105"/>
      <c r="I682" s="105"/>
      <c r="J682" s="105"/>
      <c r="K682" s="105"/>
      <c r="L682" s="28"/>
      <c r="M682" s="30"/>
      <c r="N682" s="30"/>
      <c r="O682" s="29"/>
      <c r="P682" s="54">
        <f>SUM(P684)</f>
        <v>0</v>
      </c>
      <c r="Q682" s="54">
        <f t="shared" ref="Q682:AA682" si="210">SUM(Q684)</f>
        <v>0</v>
      </c>
      <c r="R682" s="54">
        <f t="shared" si="210"/>
        <v>0</v>
      </c>
      <c r="S682" s="54">
        <f t="shared" si="210"/>
        <v>0</v>
      </c>
      <c r="T682" s="54">
        <f t="shared" si="210"/>
        <v>0</v>
      </c>
      <c r="U682" s="54">
        <f t="shared" si="210"/>
        <v>4500</v>
      </c>
      <c r="V682" s="54">
        <f t="shared" si="210"/>
        <v>4500</v>
      </c>
      <c r="W682" s="54">
        <f t="shared" si="210"/>
        <v>0</v>
      </c>
      <c r="X682" s="54">
        <f t="shared" si="210"/>
        <v>0</v>
      </c>
      <c r="Y682" s="54">
        <f t="shared" si="210"/>
        <v>50000</v>
      </c>
      <c r="Z682" s="54">
        <f t="shared" si="210"/>
        <v>0</v>
      </c>
      <c r="AA682" s="54">
        <f t="shared" si="210"/>
        <v>0</v>
      </c>
      <c r="AB682" s="72">
        <f>SUM(P682:AA682)</f>
        <v>59000</v>
      </c>
      <c r="AC682" s="30"/>
      <c r="AD682" s="30"/>
      <c r="AE682" s="30"/>
      <c r="AF682" s="30"/>
      <c r="AG682" s="30"/>
      <c r="AH682" s="72">
        <f>SUM(AH683)</f>
        <v>4500</v>
      </c>
    </row>
    <row r="683" spans="1:34" ht="37.5">
      <c r="A683" s="392"/>
      <c r="B683" s="392" t="s">
        <v>1197</v>
      </c>
      <c r="C683" s="305" t="s">
        <v>308</v>
      </c>
      <c r="D683" s="392"/>
      <c r="E683" s="392"/>
      <c r="F683" s="305"/>
      <c r="G683" s="284"/>
      <c r="H683" s="303"/>
      <c r="I683" s="303"/>
      <c r="J683" s="303"/>
      <c r="K683" s="284"/>
      <c r="L683" s="305"/>
      <c r="M683" s="305"/>
      <c r="N683" s="305" t="s">
        <v>232</v>
      </c>
      <c r="O683" s="83" t="s">
        <v>41</v>
      </c>
      <c r="P683" s="82"/>
      <c r="Q683" s="82"/>
      <c r="R683" s="82"/>
      <c r="S683" s="82"/>
      <c r="T683" s="82"/>
      <c r="U683" s="82">
        <v>4</v>
      </c>
      <c r="V683" s="82">
        <v>4</v>
      </c>
      <c r="W683" s="82"/>
      <c r="X683" s="82"/>
      <c r="Y683" s="82"/>
      <c r="Z683" s="82"/>
      <c r="AA683" s="82"/>
      <c r="AB683" s="266">
        <f t="shared" ref="AB683" si="211">SUM(P684:AA684)</f>
        <v>59000</v>
      </c>
      <c r="AC683" s="289" t="s">
        <v>997</v>
      </c>
      <c r="AD683" s="289" t="s">
        <v>988</v>
      </c>
      <c r="AE683" s="289"/>
      <c r="AF683" s="289"/>
      <c r="AG683" s="286"/>
      <c r="AH683" s="260">
        <f>SUM(AH685)</f>
        <v>4500</v>
      </c>
    </row>
    <row r="684" spans="1:34" ht="43.9" customHeight="1">
      <c r="A684" s="392"/>
      <c r="B684" s="392"/>
      <c r="C684" s="305"/>
      <c r="D684" s="392"/>
      <c r="E684" s="392"/>
      <c r="F684" s="305"/>
      <c r="G684" s="285"/>
      <c r="H684" s="303"/>
      <c r="I684" s="303"/>
      <c r="J684" s="303"/>
      <c r="K684" s="285"/>
      <c r="L684" s="305"/>
      <c r="M684" s="305"/>
      <c r="N684" s="305"/>
      <c r="O684" s="83" t="s">
        <v>40</v>
      </c>
      <c r="P684" s="34">
        <f>SUM(P686)</f>
        <v>0</v>
      </c>
      <c r="Q684" s="34">
        <f t="shared" ref="Q684:AA684" si="212">SUM(Q686)</f>
        <v>0</v>
      </c>
      <c r="R684" s="34">
        <f t="shared" si="212"/>
        <v>0</v>
      </c>
      <c r="S684" s="34">
        <f t="shared" si="212"/>
        <v>0</v>
      </c>
      <c r="T684" s="34">
        <f t="shared" si="212"/>
        <v>0</v>
      </c>
      <c r="U684" s="34">
        <f t="shared" si="212"/>
        <v>4500</v>
      </c>
      <c r="V684" s="34">
        <f t="shared" si="212"/>
        <v>4500</v>
      </c>
      <c r="W684" s="34">
        <f t="shared" si="212"/>
        <v>0</v>
      </c>
      <c r="X684" s="34">
        <f t="shared" si="212"/>
        <v>0</v>
      </c>
      <c r="Y684" s="34">
        <f t="shared" si="212"/>
        <v>50000</v>
      </c>
      <c r="Z684" s="34">
        <f t="shared" si="212"/>
        <v>0</v>
      </c>
      <c r="AA684" s="34">
        <f t="shared" si="212"/>
        <v>0</v>
      </c>
      <c r="AB684" s="267"/>
      <c r="AC684" s="289"/>
      <c r="AD684" s="289"/>
      <c r="AE684" s="289"/>
      <c r="AF684" s="289"/>
      <c r="AG684" s="321"/>
      <c r="AH684" s="260"/>
    </row>
    <row r="685" spans="1:34" s="111" customFormat="1" ht="37.5">
      <c r="A685" s="275">
        <v>77</v>
      </c>
      <c r="B685" s="275" t="s">
        <v>1198</v>
      </c>
      <c r="C685" s="294" t="s">
        <v>900</v>
      </c>
      <c r="D685" s="275">
        <v>1</v>
      </c>
      <c r="E685" s="275" t="s">
        <v>234</v>
      </c>
      <c r="F685" s="295" t="s">
        <v>1088</v>
      </c>
      <c r="G685" s="314">
        <v>4</v>
      </c>
      <c r="H685" s="295" t="s">
        <v>796</v>
      </c>
      <c r="I685" s="275" t="s">
        <v>235</v>
      </c>
      <c r="J685" s="275" t="s">
        <v>236</v>
      </c>
      <c r="K685" s="314" t="s">
        <v>33</v>
      </c>
      <c r="L685" s="294"/>
      <c r="M685" s="275"/>
      <c r="N685" s="294" t="s">
        <v>232</v>
      </c>
      <c r="O685" s="99" t="s">
        <v>41</v>
      </c>
      <c r="P685" s="108"/>
      <c r="Q685" s="108"/>
      <c r="R685" s="108"/>
      <c r="S685" s="108"/>
      <c r="T685" s="108"/>
      <c r="U685" s="108">
        <v>4</v>
      </c>
      <c r="V685" s="108">
        <v>4</v>
      </c>
      <c r="W685" s="108"/>
      <c r="X685" s="108"/>
      <c r="Y685" s="108"/>
      <c r="Z685" s="108"/>
      <c r="AA685" s="108"/>
      <c r="AB685" s="261">
        <f>SUM(AB687:AB692)</f>
        <v>59000</v>
      </c>
      <c r="AC685" s="262" t="s">
        <v>998</v>
      </c>
      <c r="AD685" s="262" t="s">
        <v>988</v>
      </c>
      <c r="AE685" s="262"/>
      <c r="AF685" s="262"/>
      <c r="AG685" s="314">
        <f>SUM(AG687:AG692)</f>
        <v>100</v>
      </c>
      <c r="AH685" s="261">
        <f>SUM(AH687:AH692)</f>
        <v>4500</v>
      </c>
    </row>
    <row r="686" spans="1:34" s="111" customFormat="1" ht="43.9" customHeight="1">
      <c r="A686" s="275"/>
      <c r="B686" s="275"/>
      <c r="C686" s="294"/>
      <c r="D686" s="275"/>
      <c r="E686" s="275"/>
      <c r="F686" s="295"/>
      <c r="G686" s="315"/>
      <c r="H686" s="295"/>
      <c r="I686" s="275"/>
      <c r="J686" s="275"/>
      <c r="K686" s="315"/>
      <c r="L686" s="416"/>
      <c r="M686" s="275"/>
      <c r="N686" s="294"/>
      <c r="O686" s="99" t="s">
        <v>40</v>
      </c>
      <c r="P686" s="112">
        <f>P688+P690+P692</f>
        <v>0</v>
      </c>
      <c r="Q686" s="112">
        <f t="shared" ref="Q686:AA686" si="213">Q688+Q690+Q692</f>
        <v>0</v>
      </c>
      <c r="R686" s="112">
        <f t="shared" si="213"/>
        <v>0</v>
      </c>
      <c r="S686" s="112">
        <f t="shared" si="213"/>
        <v>0</v>
      </c>
      <c r="T686" s="112">
        <f t="shared" si="213"/>
        <v>0</v>
      </c>
      <c r="U686" s="112">
        <f t="shared" si="213"/>
        <v>4500</v>
      </c>
      <c r="V686" s="112">
        <f t="shared" si="213"/>
        <v>4500</v>
      </c>
      <c r="W686" s="112">
        <f t="shared" si="213"/>
        <v>0</v>
      </c>
      <c r="X686" s="112">
        <f t="shared" si="213"/>
        <v>0</v>
      </c>
      <c r="Y686" s="112">
        <f t="shared" si="213"/>
        <v>50000</v>
      </c>
      <c r="Z686" s="112">
        <f t="shared" si="213"/>
        <v>0</v>
      </c>
      <c r="AA686" s="112">
        <f t="shared" si="213"/>
        <v>0</v>
      </c>
      <c r="AB686" s="262"/>
      <c r="AC686" s="262"/>
      <c r="AD686" s="262"/>
      <c r="AE686" s="262"/>
      <c r="AF686" s="262"/>
      <c r="AG686" s="315"/>
      <c r="AH686" s="262"/>
    </row>
    <row r="687" spans="1:34" ht="27.75" customHeight="1">
      <c r="A687" s="375"/>
      <c r="B687" s="375"/>
      <c r="C687" s="345" t="s">
        <v>233</v>
      </c>
      <c r="D687" s="375">
        <v>1</v>
      </c>
      <c r="E687" s="375" t="s">
        <v>234</v>
      </c>
      <c r="F687" s="491" t="s">
        <v>1088</v>
      </c>
      <c r="G687" s="316"/>
      <c r="H687" s="302"/>
      <c r="I687" s="296" t="s">
        <v>235</v>
      </c>
      <c r="J687" s="296" t="s">
        <v>236</v>
      </c>
      <c r="K687" s="316"/>
      <c r="L687" s="375" t="s">
        <v>237</v>
      </c>
      <c r="M687" s="375" t="s">
        <v>238</v>
      </c>
      <c r="N687" s="375" t="s">
        <v>232</v>
      </c>
      <c r="O687" s="85" t="s">
        <v>41</v>
      </c>
      <c r="P687" s="85"/>
      <c r="Q687" s="85">
        <v>8</v>
      </c>
      <c r="R687" s="85"/>
      <c r="S687" s="85"/>
      <c r="T687" s="85"/>
      <c r="U687" s="85"/>
      <c r="V687" s="85"/>
      <c r="W687" s="85"/>
      <c r="X687" s="85"/>
      <c r="Y687" s="85"/>
      <c r="Z687" s="85"/>
      <c r="AA687" s="85"/>
      <c r="AB687" s="266">
        <f t="shared" ref="AB687" si="214">SUM(P688:AA688)</f>
        <v>0</v>
      </c>
      <c r="AC687" s="290"/>
      <c r="AD687" s="352"/>
      <c r="AE687" s="352">
        <v>243215</v>
      </c>
      <c r="AF687" s="290" t="s">
        <v>929</v>
      </c>
      <c r="AG687" s="312">
        <v>20</v>
      </c>
      <c r="AH687" s="260">
        <f>SUM(P688:U688)</f>
        <v>0</v>
      </c>
    </row>
    <row r="688" spans="1:34" ht="32.450000000000003" customHeight="1">
      <c r="A688" s="375"/>
      <c r="B688" s="375"/>
      <c r="C688" s="346"/>
      <c r="D688" s="375"/>
      <c r="E688" s="375"/>
      <c r="F688" s="491"/>
      <c r="G688" s="317"/>
      <c r="H688" s="302"/>
      <c r="I688" s="296"/>
      <c r="J688" s="296"/>
      <c r="K688" s="317"/>
      <c r="L688" s="375"/>
      <c r="M688" s="375"/>
      <c r="N688" s="375"/>
      <c r="O688" s="85" t="s">
        <v>40</v>
      </c>
      <c r="P688" s="22">
        <v>0</v>
      </c>
      <c r="Q688" s="22">
        <v>0</v>
      </c>
      <c r="R688" s="22">
        <v>0</v>
      </c>
      <c r="S688" s="22">
        <v>0</v>
      </c>
      <c r="T688" s="22">
        <v>0</v>
      </c>
      <c r="U688" s="22">
        <v>0</v>
      </c>
      <c r="V688" s="22">
        <v>0</v>
      </c>
      <c r="W688" s="22">
        <v>0</v>
      </c>
      <c r="X688" s="22">
        <v>0</v>
      </c>
      <c r="Y688" s="22">
        <v>0</v>
      </c>
      <c r="Z688" s="22">
        <v>0</v>
      </c>
      <c r="AA688" s="22">
        <v>0</v>
      </c>
      <c r="AB688" s="267"/>
      <c r="AC688" s="290"/>
      <c r="AD688" s="290"/>
      <c r="AE688" s="290"/>
      <c r="AF688" s="290"/>
      <c r="AG688" s="313"/>
      <c r="AH688" s="260"/>
    </row>
    <row r="689" spans="1:34" ht="18.75" customHeight="1">
      <c r="A689" s="375"/>
      <c r="B689" s="375"/>
      <c r="C689" s="345" t="s">
        <v>239</v>
      </c>
      <c r="D689" s="375">
        <v>2</v>
      </c>
      <c r="E689" s="375" t="s">
        <v>234</v>
      </c>
      <c r="F689" s="491" t="s">
        <v>1088</v>
      </c>
      <c r="G689" s="316"/>
      <c r="H689" s="302"/>
      <c r="I689" s="296" t="s">
        <v>235</v>
      </c>
      <c r="J689" s="296" t="s">
        <v>236</v>
      </c>
      <c r="K689" s="316"/>
      <c r="L689" s="375" t="s">
        <v>237</v>
      </c>
      <c r="M689" s="375" t="s">
        <v>238</v>
      </c>
      <c r="N689" s="375" t="s">
        <v>232</v>
      </c>
      <c r="O689" s="85" t="s">
        <v>41</v>
      </c>
      <c r="P689" s="85"/>
      <c r="Q689" s="85"/>
      <c r="R689" s="85"/>
      <c r="S689" s="85"/>
      <c r="T689" s="85"/>
      <c r="U689" s="85">
        <v>4</v>
      </c>
      <c r="V689" s="85">
        <v>4</v>
      </c>
      <c r="W689" s="85"/>
      <c r="X689" s="85"/>
      <c r="Y689" s="85"/>
      <c r="Z689" s="85"/>
      <c r="AA689" s="85"/>
      <c r="AB689" s="266">
        <f t="shared" ref="AB689" si="215">SUM(P690:AA690)</f>
        <v>9000</v>
      </c>
      <c r="AC689" s="290"/>
      <c r="AD689" s="290"/>
      <c r="AE689" s="290"/>
      <c r="AF689" s="290"/>
      <c r="AG689" s="312">
        <v>30</v>
      </c>
      <c r="AH689" s="260">
        <f>SUM(P690:U690)</f>
        <v>4500</v>
      </c>
    </row>
    <row r="690" spans="1:34" ht="31.9" customHeight="1">
      <c r="A690" s="375"/>
      <c r="B690" s="375"/>
      <c r="C690" s="346"/>
      <c r="D690" s="375"/>
      <c r="E690" s="375"/>
      <c r="F690" s="491"/>
      <c r="G690" s="317"/>
      <c r="H690" s="302"/>
      <c r="I690" s="296"/>
      <c r="J690" s="296"/>
      <c r="K690" s="317"/>
      <c r="L690" s="375"/>
      <c r="M690" s="375"/>
      <c r="N690" s="375"/>
      <c r="O690" s="85" t="s">
        <v>40</v>
      </c>
      <c r="P690" s="22">
        <v>0</v>
      </c>
      <c r="Q690" s="22">
        <v>0</v>
      </c>
      <c r="R690" s="22">
        <v>0</v>
      </c>
      <c r="S690" s="22">
        <v>0</v>
      </c>
      <c r="T690" s="22">
        <v>0</v>
      </c>
      <c r="U690" s="22">
        <v>4500</v>
      </c>
      <c r="V690" s="22">
        <v>4500</v>
      </c>
      <c r="W690" s="22">
        <v>0</v>
      </c>
      <c r="X690" s="22">
        <v>0</v>
      </c>
      <c r="Y690" s="22">
        <v>0</v>
      </c>
      <c r="Z690" s="22">
        <v>0</v>
      </c>
      <c r="AA690" s="22">
        <v>0</v>
      </c>
      <c r="AB690" s="267"/>
      <c r="AC690" s="290"/>
      <c r="AD690" s="290"/>
      <c r="AE690" s="290"/>
      <c r="AF690" s="290"/>
      <c r="AG690" s="313"/>
      <c r="AH690" s="260"/>
    </row>
    <row r="691" spans="1:34" ht="18.75" customHeight="1">
      <c r="A691" s="312"/>
      <c r="B691" s="312"/>
      <c r="C691" s="345" t="s">
        <v>240</v>
      </c>
      <c r="D691" s="312">
        <v>3</v>
      </c>
      <c r="E691" s="375" t="s">
        <v>234</v>
      </c>
      <c r="F691" s="491" t="s">
        <v>1088</v>
      </c>
      <c r="G691" s="316"/>
      <c r="H691" s="310"/>
      <c r="I691" s="296" t="s">
        <v>235</v>
      </c>
      <c r="J691" s="296" t="s">
        <v>236</v>
      </c>
      <c r="K691" s="316"/>
      <c r="L691" s="312" t="s">
        <v>237</v>
      </c>
      <c r="M691" s="312" t="s">
        <v>238</v>
      </c>
      <c r="N691" s="312" t="s">
        <v>733</v>
      </c>
      <c r="O691" s="85" t="s">
        <v>44</v>
      </c>
      <c r="P691" s="85"/>
      <c r="Q691" s="85"/>
      <c r="R691" s="85"/>
      <c r="S691" s="85"/>
      <c r="T691" s="85"/>
      <c r="U691" s="85"/>
      <c r="V691" s="85"/>
      <c r="W691" s="85"/>
      <c r="X691" s="85"/>
      <c r="Y691" s="85">
        <v>50</v>
      </c>
      <c r="Z691" s="85"/>
      <c r="AA691" s="85"/>
      <c r="AB691" s="266">
        <f t="shared" ref="AB691" si="216">SUM(P692:AA692)</f>
        <v>50000</v>
      </c>
      <c r="AC691" s="291"/>
      <c r="AD691" s="291"/>
      <c r="AE691" s="291"/>
      <c r="AF691" s="291"/>
      <c r="AG691" s="312">
        <v>50</v>
      </c>
      <c r="AH691" s="260">
        <f>SUM(P692:U692)</f>
        <v>0</v>
      </c>
    </row>
    <row r="692" spans="1:34" ht="37.9" customHeight="1">
      <c r="A692" s="313"/>
      <c r="B692" s="313"/>
      <c r="C692" s="346"/>
      <c r="D692" s="313"/>
      <c r="E692" s="375"/>
      <c r="F692" s="491"/>
      <c r="G692" s="317"/>
      <c r="H692" s="311"/>
      <c r="I692" s="296"/>
      <c r="J692" s="296"/>
      <c r="K692" s="317"/>
      <c r="L692" s="313"/>
      <c r="M692" s="313"/>
      <c r="N692" s="313"/>
      <c r="O692" s="85" t="s">
        <v>40</v>
      </c>
      <c r="P692" s="22">
        <v>0</v>
      </c>
      <c r="Q692" s="22">
        <v>0</v>
      </c>
      <c r="R692" s="22">
        <v>0</v>
      </c>
      <c r="S692" s="22">
        <v>0</v>
      </c>
      <c r="T692" s="22">
        <v>0</v>
      </c>
      <c r="U692" s="22">
        <v>0</v>
      </c>
      <c r="V692" s="22">
        <v>0</v>
      </c>
      <c r="W692" s="22">
        <v>0</v>
      </c>
      <c r="X692" s="22">
        <v>0</v>
      </c>
      <c r="Y692" s="22">
        <v>50000</v>
      </c>
      <c r="Z692" s="22">
        <v>0</v>
      </c>
      <c r="AA692" s="22">
        <v>0</v>
      </c>
      <c r="AB692" s="267"/>
      <c r="AC692" s="292"/>
      <c r="AD692" s="292"/>
      <c r="AE692" s="292"/>
      <c r="AF692" s="292"/>
      <c r="AG692" s="313"/>
      <c r="AH692" s="260"/>
    </row>
    <row r="693" spans="1:34" s="41" customFormat="1">
      <c r="A693" s="28"/>
      <c r="B693" s="28"/>
      <c r="C693" s="28" t="s">
        <v>241</v>
      </c>
      <c r="D693" s="29"/>
      <c r="E693" s="29"/>
      <c r="F693" s="28"/>
      <c r="G693" s="105"/>
      <c r="H693" s="105"/>
      <c r="I693" s="105"/>
      <c r="J693" s="105"/>
      <c r="K693" s="105"/>
      <c r="L693" s="28"/>
      <c r="M693" s="30"/>
      <c r="N693" s="30"/>
      <c r="O693" s="29"/>
      <c r="P693" s="54">
        <f>P695</f>
        <v>0</v>
      </c>
      <c r="Q693" s="54">
        <f t="shared" ref="Q693:AA693" si="217">Q695</f>
        <v>0</v>
      </c>
      <c r="R693" s="54">
        <f t="shared" si="217"/>
        <v>8700</v>
      </c>
      <c r="S693" s="54">
        <f t="shared" si="217"/>
        <v>0</v>
      </c>
      <c r="T693" s="54">
        <f t="shared" si="217"/>
        <v>0</v>
      </c>
      <c r="U693" s="54">
        <f t="shared" si="217"/>
        <v>30000</v>
      </c>
      <c r="V693" s="54">
        <f t="shared" si="217"/>
        <v>0</v>
      </c>
      <c r="W693" s="54">
        <f t="shared" si="217"/>
        <v>0</v>
      </c>
      <c r="X693" s="54">
        <f t="shared" si="217"/>
        <v>0</v>
      </c>
      <c r="Y693" s="54">
        <f t="shared" si="217"/>
        <v>0</v>
      </c>
      <c r="Z693" s="54">
        <f t="shared" si="217"/>
        <v>0</v>
      </c>
      <c r="AA693" s="54">
        <f t="shared" si="217"/>
        <v>0</v>
      </c>
      <c r="AB693" s="72">
        <f>SUM(P693:AA693)</f>
        <v>38700</v>
      </c>
      <c r="AC693" s="30"/>
      <c r="AD693" s="30"/>
      <c r="AE693" s="30"/>
      <c r="AF693" s="30"/>
      <c r="AG693" s="30"/>
      <c r="AH693" s="72">
        <f>SUM(AH694)</f>
        <v>38700</v>
      </c>
    </row>
    <row r="694" spans="1:34" ht="37.5">
      <c r="A694" s="392"/>
      <c r="B694" s="392" t="s">
        <v>1199</v>
      </c>
      <c r="C694" s="305" t="s">
        <v>309</v>
      </c>
      <c r="D694" s="392"/>
      <c r="E694" s="392"/>
      <c r="F694" s="305"/>
      <c r="G694" s="284"/>
      <c r="H694" s="303"/>
      <c r="I694" s="303"/>
      <c r="J694" s="303"/>
      <c r="K694" s="284"/>
      <c r="L694" s="305"/>
      <c r="M694" s="305"/>
      <c r="N694" s="305" t="s">
        <v>232</v>
      </c>
      <c r="O694" s="83" t="s">
        <v>41</v>
      </c>
      <c r="P694" s="82"/>
      <c r="Q694" s="82"/>
      <c r="R694" s="82"/>
      <c r="S694" s="82"/>
      <c r="T694" s="82"/>
      <c r="U694" s="82"/>
      <c r="V694" s="82"/>
      <c r="W694" s="82"/>
      <c r="X694" s="82"/>
      <c r="Y694" s="82">
        <v>8</v>
      </c>
      <c r="Z694" s="82"/>
      <c r="AA694" s="82"/>
      <c r="AB694" s="266">
        <f t="shared" ref="AB694" si="218">SUM(P695:AA695)</f>
        <v>38700</v>
      </c>
      <c r="AC694" s="289" t="s">
        <v>997</v>
      </c>
      <c r="AD694" s="289" t="s">
        <v>988</v>
      </c>
      <c r="AE694" s="289"/>
      <c r="AF694" s="289"/>
      <c r="AG694" s="286"/>
      <c r="AH694" s="260">
        <f>SUM(AH696)</f>
        <v>38700</v>
      </c>
    </row>
    <row r="695" spans="1:34">
      <c r="A695" s="392"/>
      <c r="B695" s="392"/>
      <c r="C695" s="305"/>
      <c r="D695" s="392"/>
      <c r="E695" s="392"/>
      <c r="F695" s="305"/>
      <c r="G695" s="285"/>
      <c r="H695" s="303"/>
      <c r="I695" s="303"/>
      <c r="J695" s="303"/>
      <c r="K695" s="285"/>
      <c r="L695" s="305"/>
      <c r="M695" s="305"/>
      <c r="N695" s="305"/>
      <c r="O695" s="83" t="s">
        <v>40</v>
      </c>
      <c r="P695" s="34">
        <f>SUM(P697)</f>
        <v>0</v>
      </c>
      <c r="Q695" s="34">
        <f t="shared" ref="Q695:AA695" si="219">SUM(Q697)</f>
        <v>0</v>
      </c>
      <c r="R695" s="34">
        <f t="shared" si="219"/>
        <v>8700</v>
      </c>
      <c r="S695" s="34">
        <f t="shared" si="219"/>
        <v>0</v>
      </c>
      <c r="T695" s="34">
        <f t="shared" si="219"/>
        <v>0</v>
      </c>
      <c r="U695" s="34">
        <f t="shared" si="219"/>
        <v>30000</v>
      </c>
      <c r="V695" s="34">
        <f t="shared" si="219"/>
        <v>0</v>
      </c>
      <c r="W695" s="34">
        <f t="shared" si="219"/>
        <v>0</v>
      </c>
      <c r="X695" s="34">
        <f t="shared" si="219"/>
        <v>0</v>
      </c>
      <c r="Y695" s="34">
        <f t="shared" si="219"/>
        <v>0</v>
      </c>
      <c r="Z695" s="34">
        <f t="shared" si="219"/>
        <v>0</v>
      </c>
      <c r="AA695" s="34">
        <f t="shared" si="219"/>
        <v>0</v>
      </c>
      <c r="AB695" s="267"/>
      <c r="AC695" s="289"/>
      <c r="AD695" s="289"/>
      <c r="AE695" s="289"/>
      <c r="AF695" s="289"/>
      <c r="AG695" s="321"/>
      <c r="AH695" s="260"/>
    </row>
    <row r="696" spans="1:34" s="66" customFormat="1" ht="37.5">
      <c r="A696" s="347">
        <v>78</v>
      </c>
      <c r="B696" s="564" t="s">
        <v>1200</v>
      </c>
      <c r="C696" s="374" t="s">
        <v>735</v>
      </c>
      <c r="D696" s="347">
        <v>1</v>
      </c>
      <c r="E696" s="275" t="s">
        <v>242</v>
      </c>
      <c r="F696" s="295" t="s">
        <v>1089</v>
      </c>
      <c r="G696" s="314">
        <v>4</v>
      </c>
      <c r="H696" s="295" t="s">
        <v>796</v>
      </c>
      <c r="I696" s="275" t="s">
        <v>243</v>
      </c>
      <c r="J696" s="275" t="s">
        <v>841</v>
      </c>
      <c r="K696" s="314" t="s">
        <v>245</v>
      </c>
      <c r="L696" s="374"/>
      <c r="M696" s="347"/>
      <c r="N696" s="374" t="s">
        <v>232</v>
      </c>
      <c r="O696" s="89" t="s">
        <v>41</v>
      </c>
      <c r="P696" s="87"/>
      <c r="Q696" s="87"/>
      <c r="R696" s="87"/>
      <c r="S696" s="87"/>
      <c r="T696" s="87"/>
      <c r="U696" s="87"/>
      <c r="V696" s="87"/>
      <c r="W696" s="87"/>
      <c r="X696" s="87"/>
      <c r="Y696" s="87">
        <v>8</v>
      </c>
      <c r="Z696" s="87"/>
      <c r="AA696" s="87"/>
      <c r="AB696" s="263">
        <f>SUM(AB698:AB705)</f>
        <v>38700</v>
      </c>
      <c r="AC696" s="262" t="s">
        <v>998</v>
      </c>
      <c r="AD696" s="262" t="s">
        <v>988</v>
      </c>
      <c r="AE696" s="264"/>
      <c r="AF696" s="264"/>
      <c r="AG696" s="322">
        <f>SUM(AG698:AG705)</f>
        <v>100</v>
      </c>
      <c r="AH696" s="263">
        <f>SUM(AH698:AH705)</f>
        <v>38700</v>
      </c>
    </row>
    <row r="697" spans="1:34" s="66" customFormat="1" ht="42" customHeight="1">
      <c r="A697" s="347"/>
      <c r="B697" s="564"/>
      <c r="C697" s="374"/>
      <c r="D697" s="347"/>
      <c r="E697" s="275"/>
      <c r="F697" s="295"/>
      <c r="G697" s="315"/>
      <c r="H697" s="295"/>
      <c r="I697" s="275"/>
      <c r="J697" s="275"/>
      <c r="K697" s="315"/>
      <c r="L697" s="428"/>
      <c r="M697" s="347"/>
      <c r="N697" s="374"/>
      <c r="O697" s="89" t="s">
        <v>40</v>
      </c>
      <c r="P697" s="90">
        <f>P699+P701+P703+P705</f>
        <v>0</v>
      </c>
      <c r="Q697" s="90">
        <f t="shared" ref="Q697:AA697" si="220">Q699+Q701+Q703+Q705</f>
        <v>0</v>
      </c>
      <c r="R697" s="90">
        <f t="shared" si="220"/>
        <v>8700</v>
      </c>
      <c r="S697" s="90">
        <f t="shared" si="220"/>
        <v>0</v>
      </c>
      <c r="T697" s="90">
        <f t="shared" si="220"/>
        <v>0</v>
      </c>
      <c r="U697" s="90">
        <f t="shared" si="220"/>
        <v>30000</v>
      </c>
      <c r="V697" s="90">
        <f t="shared" si="220"/>
        <v>0</v>
      </c>
      <c r="W697" s="90">
        <f t="shared" si="220"/>
        <v>0</v>
      </c>
      <c r="X697" s="90">
        <f t="shared" si="220"/>
        <v>0</v>
      </c>
      <c r="Y697" s="90">
        <f t="shared" si="220"/>
        <v>0</v>
      </c>
      <c r="Z697" s="90">
        <f t="shared" si="220"/>
        <v>0</v>
      </c>
      <c r="AA697" s="90">
        <f t="shared" si="220"/>
        <v>0</v>
      </c>
      <c r="AB697" s="264"/>
      <c r="AC697" s="262"/>
      <c r="AD697" s="262"/>
      <c r="AE697" s="264"/>
      <c r="AF697" s="264"/>
      <c r="AG697" s="323"/>
      <c r="AH697" s="264"/>
    </row>
    <row r="698" spans="1:34" ht="37.5">
      <c r="A698" s="375"/>
      <c r="B698" s="375"/>
      <c r="C698" s="293" t="s">
        <v>1020</v>
      </c>
      <c r="D698" s="375">
        <v>1</v>
      </c>
      <c r="E698" s="375" t="s">
        <v>242</v>
      </c>
      <c r="F698" s="491" t="s">
        <v>1089</v>
      </c>
      <c r="G698" s="316"/>
      <c r="H698" s="302"/>
      <c r="I698" s="296" t="s">
        <v>243</v>
      </c>
      <c r="J698" s="296" t="s">
        <v>244</v>
      </c>
      <c r="K698" s="316"/>
      <c r="L698" s="375" t="s">
        <v>237</v>
      </c>
      <c r="M698" s="375" t="s">
        <v>246</v>
      </c>
      <c r="N698" s="375" t="s">
        <v>232</v>
      </c>
      <c r="O698" s="85" t="s">
        <v>41</v>
      </c>
      <c r="P698" s="85"/>
      <c r="Q698" s="85">
        <v>8</v>
      </c>
      <c r="R698" s="85"/>
      <c r="S698" s="85"/>
      <c r="T698" s="85"/>
      <c r="U698" s="85"/>
      <c r="V698" s="85"/>
      <c r="W698" s="85"/>
      <c r="X698" s="85"/>
      <c r="Y698" s="85"/>
      <c r="Z698" s="85"/>
      <c r="AA698" s="85"/>
      <c r="AB698" s="498">
        <f>SUM(P699:AA699)</f>
        <v>0</v>
      </c>
      <c r="AC698" s="290"/>
      <c r="AD698" s="352"/>
      <c r="AE698" s="352">
        <v>243231</v>
      </c>
      <c r="AF698" s="290" t="s">
        <v>929</v>
      </c>
      <c r="AG698" s="312">
        <v>30</v>
      </c>
      <c r="AH698" s="260">
        <f>SUM(P699:U699)</f>
        <v>0</v>
      </c>
    </row>
    <row r="699" spans="1:34" ht="25.9" customHeight="1">
      <c r="A699" s="375"/>
      <c r="B699" s="375"/>
      <c r="C699" s="293"/>
      <c r="D699" s="375"/>
      <c r="E699" s="375"/>
      <c r="F699" s="491"/>
      <c r="G699" s="317"/>
      <c r="H699" s="302"/>
      <c r="I699" s="296"/>
      <c r="J699" s="296"/>
      <c r="K699" s="317"/>
      <c r="L699" s="375"/>
      <c r="M699" s="375"/>
      <c r="N699" s="375"/>
      <c r="O699" s="85" t="s">
        <v>40</v>
      </c>
      <c r="P699" s="22">
        <v>0</v>
      </c>
      <c r="Q699" s="22">
        <v>0</v>
      </c>
      <c r="R699" s="22">
        <v>0</v>
      </c>
      <c r="S699" s="22">
        <v>0</v>
      </c>
      <c r="T699" s="22">
        <v>0</v>
      </c>
      <c r="U699" s="22">
        <v>0</v>
      </c>
      <c r="V699" s="22">
        <v>0</v>
      </c>
      <c r="W699" s="22">
        <v>0</v>
      </c>
      <c r="X699" s="22">
        <v>0</v>
      </c>
      <c r="Y699" s="22">
        <v>0</v>
      </c>
      <c r="Z699" s="22">
        <v>0</v>
      </c>
      <c r="AA699" s="22">
        <v>0</v>
      </c>
      <c r="AB699" s="375"/>
      <c r="AC699" s="290"/>
      <c r="AD699" s="290"/>
      <c r="AE699" s="290"/>
      <c r="AF699" s="290"/>
      <c r="AG699" s="313"/>
      <c r="AH699" s="260"/>
    </row>
    <row r="700" spans="1:34" ht="37.5">
      <c r="A700" s="375"/>
      <c r="B700" s="375"/>
      <c r="C700" s="293" t="s">
        <v>1021</v>
      </c>
      <c r="D700" s="375">
        <v>2</v>
      </c>
      <c r="E700" s="375" t="s">
        <v>242</v>
      </c>
      <c r="F700" s="491" t="s">
        <v>1089</v>
      </c>
      <c r="G700" s="316"/>
      <c r="H700" s="302"/>
      <c r="I700" s="296" t="s">
        <v>243</v>
      </c>
      <c r="J700" s="296" t="s">
        <v>247</v>
      </c>
      <c r="K700" s="316"/>
      <c r="L700" s="375" t="s">
        <v>237</v>
      </c>
      <c r="M700" s="375" t="s">
        <v>248</v>
      </c>
      <c r="N700" s="375" t="s">
        <v>232</v>
      </c>
      <c r="O700" s="85" t="s">
        <v>41</v>
      </c>
      <c r="P700" s="85"/>
      <c r="Q700" s="85"/>
      <c r="R700" s="85"/>
      <c r="S700" s="85"/>
      <c r="T700" s="85"/>
      <c r="U700" s="85"/>
      <c r="V700" s="85"/>
      <c r="W700" s="85">
        <v>3</v>
      </c>
      <c r="X700" s="85">
        <v>3</v>
      </c>
      <c r="Y700" s="85">
        <v>2</v>
      </c>
      <c r="Z700" s="85"/>
      <c r="AA700" s="85"/>
      <c r="AB700" s="498">
        <f t="shared" ref="AB700" si="221">SUM(P701:AA701)</f>
        <v>0</v>
      </c>
      <c r="AC700" s="290"/>
      <c r="AD700" s="290"/>
      <c r="AE700" s="290"/>
      <c r="AF700" s="290"/>
      <c r="AG700" s="312">
        <v>20</v>
      </c>
      <c r="AH700" s="260">
        <f>SUM(P701:U701)</f>
        <v>0</v>
      </c>
    </row>
    <row r="701" spans="1:34" ht="42" customHeight="1">
      <c r="A701" s="375"/>
      <c r="B701" s="375"/>
      <c r="C701" s="293"/>
      <c r="D701" s="375"/>
      <c r="E701" s="375"/>
      <c r="F701" s="491"/>
      <c r="G701" s="317"/>
      <c r="H701" s="302"/>
      <c r="I701" s="296"/>
      <c r="J701" s="296"/>
      <c r="K701" s="317"/>
      <c r="L701" s="375"/>
      <c r="M701" s="375"/>
      <c r="N701" s="375"/>
      <c r="O701" s="85" t="s">
        <v>40</v>
      </c>
      <c r="P701" s="22">
        <v>0</v>
      </c>
      <c r="Q701" s="22">
        <v>0</v>
      </c>
      <c r="R701" s="22">
        <v>0</v>
      </c>
      <c r="S701" s="22">
        <v>0</v>
      </c>
      <c r="T701" s="22">
        <v>0</v>
      </c>
      <c r="U701" s="22">
        <v>0</v>
      </c>
      <c r="V701" s="22">
        <v>0</v>
      </c>
      <c r="W701" s="22">
        <v>0</v>
      </c>
      <c r="X701" s="22">
        <v>0</v>
      </c>
      <c r="Y701" s="22">
        <v>0</v>
      </c>
      <c r="Z701" s="22">
        <v>0</v>
      </c>
      <c r="AA701" s="22">
        <v>0</v>
      </c>
      <c r="AB701" s="375"/>
      <c r="AC701" s="290"/>
      <c r="AD701" s="290"/>
      <c r="AE701" s="290"/>
      <c r="AF701" s="290"/>
      <c r="AG701" s="313"/>
      <c r="AH701" s="260"/>
    </row>
    <row r="702" spans="1:34">
      <c r="A702" s="312"/>
      <c r="B702" s="312"/>
      <c r="C702" s="345" t="s">
        <v>249</v>
      </c>
      <c r="D702" s="312">
        <v>3</v>
      </c>
      <c r="E702" s="312" t="s">
        <v>242</v>
      </c>
      <c r="F702" s="527" t="s">
        <v>1089</v>
      </c>
      <c r="G702" s="316"/>
      <c r="H702" s="310"/>
      <c r="I702" s="316" t="s">
        <v>243</v>
      </c>
      <c r="J702" s="316" t="s">
        <v>250</v>
      </c>
      <c r="K702" s="316"/>
      <c r="L702" s="312" t="s">
        <v>237</v>
      </c>
      <c r="M702" s="312" t="s">
        <v>251</v>
      </c>
      <c r="N702" s="312" t="s">
        <v>66</v>
      </c>
      <c r="O702" s="85" t="s">
        <v>44</v>
      </c>
      <c r="P702" s="85"/>
      <c r="Q702" s="85"/>
      <c r="R702" s="85"/>
      <c r="S702" s="85"/>
      <c r="T702" s="85"/>
      <c r="U702" s="85">
        <v>30</v>
      </c>
      <c r="V702" s="85"/>
      <c r="W702" s="85"/>
      <c r="X702" s="85"/>
      <c r="Y702" s="85"/>
      <c r="Z702" s="85"/>
      <c r="AA702" s="85"/>
      <c r="AB702" s="266">
        <f t="shared" ref="AB702" si="222">SUM(P703:AA703)</f>
        <v>30000</v>
      </c>
      <c r="AC702" s="291"/>
      <c r="AD702" s="291"/>
      <c r="AE702" s="291"/>
      <c r="AF702" s="291"/>
      <c r="AG702" s="312">
        <v>25</v>
      </c>
      <c r="AH702" s="260">
        <f>SUM(P703:U703)</f>
        <v>30000</v>
      </c>
    </row>
    <row r="703" spans="1:34" ht="37.9" customHeight="1">
      <c r="A703" s="313"/>
      <c r="B703" s="313"/>
      <c r="C703" s="346"/>
      <c r="D703" s="313"/>
      <c r="E703" s="313"/>
      <c r="F703" s="528"/>
      <c r="G703" s="317"/>
      <c r="H703" s="311"/>
      <c r="I703" s="317"/>
      <c r="J703" s="317"/>
      <c r="K703" s="317"/>
      <c r="L703" s="313"/>
      <c r="M703" s="313"/>
      <c r="N703" s="313"/>
      <c r="O703" s="85" t="s">
        <v>40</v>
      </c>
      <c r="P703" s="22">
        <v>0</v>
      </c>
      <c r="Q703" s="22">
        <v>0</v>
      </c>
      <c r="R703" s="22">
        <v>0</v>
      </c>
      <c r="S703" s="22">
        <v>0</v>
      </c>
      <c r="T703" s="22">
        <v>0</v>
      </c>
      <c r="U703" s="22">
        <v>30000</v>
      </c>
      <c r="V703" s="22">
        <v>0</v>
      </c>
      <c r="W703" s="22">
        <v>0</v>
      </c>
      <c r="X703" s="22">
        <v>0</v>
      </c>
      <c r="Y703" s="22">
        <v>0</v>
      </c>
      <c r="Z703" s="22">
        <v>0</v>
      </c>
      <c r="AA703" s="22">
        <v>0</v>
      </c>
      <c r="AB703" s="267"/>
      <c r="AC703" s="292"/>
      <c r="AD703" s="292"/>
      <c r="AE703" s="292"/>
      <c r="AF703" s="292"/>
      <c r="AG703" s="313"/>
      <c r="AH703" s="260"/>
    </row>
    <row r="704" spans="1:34" ht="37.5">
      <c r="A704" s="312"/>
      <c r="B704" s="312"/>
      <c r="C704" s="345" t="s">
        <v>252</v>
      </c>
      <c r="D704" s="312">
        <v>4</v>
      </c>
      <c r="E704" s="312" t="s">
        <v>242</v>
      </c>
      <c r="F704" s="527" t="s">
        <v>1089</v>
      </c>
      <c r="G704" s="316"/>
      <c r="H704" s="310"/>
      <c r="I704" s="316" t="s">
        <v>243</v>
      </c>
      <c r="J704" s="316" t="s">
        <v>253</v>
      </c>
      <c r="K704" s="316"/>
      <c r="L704" s="312" t="s">
        <v>237</v>
      </c>
      <c r="M704" s="312" t="s">
        <v>254</v>
      </c>
      <c r="N704" s="312" t="s">
        <v>232</v>
      </c>
      <c r="O704" s="85" t="s">
        <v>41</v>
      </c>
      <c r="P704" s="85"/>
      <c r="Q704" s="85"/>
      <c r="R704" s="85">
        <v>8</v>
      </c>
      <c r="S704" s="85"/>
      <c r="T704" s="85"/>
      <c r="U704" s="85"/>
      <c r="V704" s="85"/>
      <c r="W704" s="85"/>
      <c r="X704" s="85"/>
      <c r="Y704" s="85"/>
      <c r="Z704" s="85"/>
      <c r="AA704" s="85"/>
      <c r="AB704" s="498">
        <f t="shared" ref="AB704" si="223">SUM(P705:AA705)</f>
        <v>8700</v>
      </c>
      <c r="AC704" s="291" t="s">
        <v>255</v>
      </c>
      <c r="AD704" s="350"/>
      <c r="AE704" s="350">
        <v>243231</v>
      </c>
      <c r="AF704" s="291" t="s">
        <v>930</v>
      </c>
      <c r="AG704" s="312">
        <v>25</v>
      </c>
      <c r="AH704" s="260">
        <f>SUM(P705:U705)</f>
        <v>8700</v>
      </c>
    </row>
    <row r="705" spans="1:34" ht="60" customHeight="1">
      <c r="A705" s="313"/>
      <c r="B705" s="313"/>
      <c r="C705" s="346"/>
      <c r="D705" s="313"/>
      <c r="E705" s="313"/>
      <c r="F705" s="528"/>
      <c r="G705" s="317"/>
      <c r="H705" s="311"/>
      <c r="I705" s="317"/>
      <c r="J705" s="317"/>
      <c r="K705" s="317"/>
      <c r="L705" s="313"/>
      <c r="M705" s="313"/>
      <c r="N705" s="313"/>
      <c r="O705" s="85" t="s">
        <v>40</v>
      </c>
      <c r="P705" s="22">
        <v>0</v>
      </c>
      <c r="Q705" s="22">
        <v>0</v>
      </c>
      <c r="R705" s="22">
        <v>8700</v>
      </c>
      <c r="S705" s="22">
        <v>0</v>
      </c>
      <c r="T705" s="22">
        <v>0</v>
      </c>
      <c r="U705" s="22">
        <v>0</v>
      </c>
      <c r="V705" s="22">
        <v>0</v>
      </c>
      <c r="W705" s="22">
        <v>0</v>
      </c>
      <c r="X705" s="22">
        <v>0</v>
      </c>
      <c r="Y705" s="22">
        <v>0</v>
      </c>
      <c r="Z705" s="22">
        <v>0</v>
      </c>
      <c r="AA705" s="22">
        <v>0</v>
      </c>
      <c r="AB705" s="375"/>
      <c r="AC705" s="292"/>
      <c r="AD705" s="292"/>
      <c r="AE705" s="292"/>
      <c r="AF705" s="292"/>
      <c r="AG705" s="313"/>
      <c r="AH705" s="260"/>
    </row>
    <row r="706" spans="1:34" s="41" customFormat="1">
      <c r="A706" s="28"/>
      <c r="B706" s="28"/>
      <c r="C706" s="28" t="s">
        <v>256</v>
      </c>
      <c r="D706" s="29"/>
      <c r="E706" s="29"/>
      <c r="F706" s="28"/>
      <c r="G706" s="105"/>
      <c r="H706" s="105"/>
      <c r="I706" s="105"/>
      <c r="J706" s="105"/>
      <c r="K706" s="105"/>
      <c r="L706" s="28"/>
      <c r="M706" s="30"/>
      <c r="N706" s="30"/>
      <c r="O706" s="29"/>
      <c r="P706" s="54">
        <f>SUM(P708)</f>
        <v>3000</v>
      </c>
      <c r="Q706" s="54">
        <f t="shared" ref="Q706:AA706" si="224">SUM(Q708)</f>
        <v>56000</v>
      </c>
      <c r="R706" s="54">
        <f t="shared" si="224"/>
        <v>3000</v>
      </c>
      <c r="S706" s="54">
        <f t="shared" si="224"/>
        <v>2000</v>
      </c>
      <c r="T706" s="54">
        <f t="shared" si="224"/>
        <v>2000</v>
      </c>
      <c r="U706" s="54">
        <f t="shared" si="224"/>
        <v>10000</v>
      </c>
      <c r="V706" s="54">
        <f t="shared" si="224"/>
        <v>6400</v>
      </c>
      <c r="W706" s="54">
        <f t="shared" si="224"/>
        <v>7000</v>
      </c>
      <c r="X706" s="54">
        <f t="shared" si="224"/>
        <v>5000</v>
      </c>
      <c r="Y706" s="54">
        <f t="shared" si="224"/>
        <v>2000</v>
      </c>
      <c r="Z706" s="54">
        <f t="shared" si="224"/>
        <v>2000</v>
      </c>
      <c r="AA706" s="54">
        <f t="shared" si="224"/>
        <v>0</v>
      </c>
      <c r="AB706" s="72">
        <f>SUM(P706:AA706)</f>
        <v>98400</v>
      </c>
      <c r="AC706" s="30"/>
      <c r="AD706" s="30"/>
      <c r="AE706" s="30"/>
      <c r="AF706" s="30"/>
      <c r="AG706" s="30"/>
      <c r="AH706" s="72">
        <f>SUM(AH707)</f>
        <v>76000</v>
      </c>
    </row>
    <row r="707" spans="1:34" ht="37.5">
      <c r="A707" s="392"/>
      <c r="B707" s="392" t="s">
        <v>1201</v>
      </c>
      <c r="C707" s="305" t="s">
        <v>310</v>
      </c>
      <c r="D707" s="392"/>
      <c r="E707" s="392"/>
      <c r="F707" s="305"/>
      <c r="G707" s="284"/>
      <c r="H707" s="303"/>
      <c r="I707" s="303"/>
      <c r="J707" s="303"/>
      <c r="K707" s="284"/>
      <c r="L707" s="305"/>
      <c r="M707" s="305"/>
      <c r="N707" s="305" t="s">
        <v>232</v>
      </c>
      <c r="O707" s="83" t="s">
        <v>41</v>
      </c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>
        <v>8</v>
      </c>
      <c r="AA707" s="82"/>
      <c r="AB707" s="498">
        <f t="shared" ref="AB707" si="225">SUM(P708:AA708)</f>
        <v>98400</v>
      </c>
      <c r="AC707" s="289" t="s">
        <v>997</v>
      </c>
      <c r="AD707" s="289" t="s">
        <v>988</v>
      </c>
      <c r="AE707" s="289"/>
      <c r="AF707" s="289"/>
      <c r="AG707" s="286"/>
      <c r="AH707" s="260">
        <f>SUM(AH709,AH717)</f>
        <v>76000</v>
      </c>
    </row>
    <row r="708" spans="1:34" ht="40.15" customHeight="1">
      <c r="A708" s="392"/>
      <c r="B708" s="392"/>
      <c r="C708" s="305"/>
      <c r="D708" s="392"/>
      <c r="E708" s="392"/>
      <c r="F708" s="305"/>
      <c r="G708" s="285"/>
      <c r="H708" s="303"/>
      <c r="I708" s="303"/>
      <c r="J708" s="303"/>
      <c r="K708" s="285"/>
      <c r="L708" s="305"/>
      <c r="M708" s="305"/>
      <c r="N708" s="305"/>
      <c r="O708" s="83" t="s">
        <v>19</v>
      </c>
      <c r="P708" s="34">
        <f>SUM(P710,P718)</f>
        <v>3000</v>
      </c>
      <c r="Q708" s="34">
        <f t="shared" ref="Q708:AA708" si="226">SUM(Q710,Q718)</f>
        <v>56000</v>
      </c>
      <c r="R708" s="34">
        <f t="shared" si="226"/>
        <v>3000</v>
      </c>
      <c r="S708" s="34">
        <f t="shared" si="226"/>
        <v>2000</v>
      </c>
      <c r="T708" s="34">
        <f t="shared" si="226"/>
        <v>2000</v>
      </c>
      <c r="U708" s="34">
        <f t="shared" si="226"/>
        <v>10000</v>
      </c>
      <c r="V708" s="34">
        <f t="shared" si="226"/>
        <v>6400</v>
      </c>
      <c r="W708" s="34">
        <f t="shared" si="226"/>
        <v>7000</v>
      </c>
      <c r="X708" s="34">
        <f t="shared" si="226"/>
        <v>5000</v>
      </c>
      <c r="Y708" s="34">
        <f t="shared" si="226"/>
        <v>2000</v>
      </c>
      <c r="Z708" s="34">
        <f t="shared" si="226"/>
        <v>2000</v>
      </c>
      <c r="AA708" s="34">
        <f t="shared" si="226"/>
        <v>0</v>
      </c>
      <c r="AB708" s="375"/>
      <c r="AC708" s="289"/>
      <c r="AD708" s="289"/>
      <c r="AE708" s="289"/>
      <c r="AF708" s="289"/>
      <c r="AG708" s="321"/>
      <c r="AH708" s="260"/>
    </row>
    <row r="709" spans="1:34" s="66" customFormat="1" ht="37.5">
      <c r="A709" s="347">
        <v>79</v>
      </c>
      <c r="B709" s="347" t="s">
        <v>1202</v>
      </c>
      <c r="C709" s="374" t="s">
        <v>736</v>
      </c>
      <c r="D709" s="347">
        <v>1</v>
      </c>
      <c r="E709" s="275" t="s">
        <v>257</v>
      </c>
      <c r="F709" s="295" t="s">
        <v>1090</v>
      </c>
      <c r="G709" s="314">
        <v>1</v>
      </c>
      <c r="H709" s="295" t="s">
        <v>796</v>
      </c>
      <c r="I709" s="275" t="s">
        <v>258</v>
      </c>
      <c r="J709" s="275" t="s">
        <v>842</v>
      </c>
      <c r="K709" s="314" t="s">
        <v>260</v>
      </c>
      <c r="L709" s="374"/>
      <c r="M709" s="374"/>
      <c r="N709" s="347" t="s">
        <v>232</v>
      </c>
      <c r="O709" s="89" t="s">
        <v>41</v>
      </c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  <c r="AA709" s="87"/>
      <c r="AB709" s="263">
        <f>SUM(P710:AA710)</f>
        <v>62000</v>
      </c>
      <c r="AC709" s="262" t="s">
        <v>998</v>
      </c>
      <c r="AD709" s="262" t="s">
        <v>988</v>
      </c>
      <c r="AE709" s="264"/>
      <c r="AF709" s="264"/>
      <c r="AG709" s="322">
        <f>SUM(AG711:AG716)</f>
        <v>100</v>
      </c>
      <c r="AH709" s="263">
        <f>SUM(AH711:AH716)</f>
        <v>54000</v>
      </c>
    </row>
    <row r="710" spans="1:34" s="66" customFormat="1" ht="39.6" customHeight="1">
      <c r="A710" s="347"/>
      <c r="B710" s="347"/>
      <c r="C710" s="374"/>
      <c r="D710" s="347"/>
      <c r="E710" s="275"/>
      <c r="F710" s="295"/>
      <c r="G710" s="315"/>
      <c r="H710" s="295"/>
      <c r="I710" s="275"/>
      <c r="J710" s="275"/>
      <c r="K710" s="315"/>
      <c r="L710" s="428"/>
      <c r="M710" s="374"/>
      <c r="N710" s="347"/>
      <c r="O710" s="89" t="s">
        <v>19</v>
      </c>
      <c r="P710" s="90">
        <f>SUM(P712,P714,P716)</f>
        <v>0</v>
      </c>
      <c r="Q710" s="90">
        <f t="shared" ref="Q710:AA710" si="227">SUM(Q712,Q714,Q716)</f>
        <v>50000</v>
      </c>
      <c r="R710" s="90">
        <f t="shared" si="227"/>
        <v>0</v>
      </c>
      <c r="S710" s="90">
        <f t="shared" si="227"/>
        <v>2000</v>
      </c>
      <c r="T710" s="90">
        <f t="shared" si="227"/>
        <v>2000</v>
      </c>
      <c r="U710" s="90">
        <f t="shared" si="227"/>
        <v>0</v>
      </c>
      <c r="V710" s="90">
        <f t="shared" si="227"/>
        <v>2000</v>
      </c>
      <c r="W710" s="90">
        <f t="shared" si="227"/>
        <v>2000</v>
      </c>
      <c r="X710" s="90">
        <f t="shared" si="227"/>
        <v>0</v>
      </c>
      <c r="Y710" s="90">
        <f t="shared" si="227"/>
        <v>2000</v>
      </c>
      <c r="Z710" s="90">
        <f t="shared" si="227"/>
        <v>2000</v>
      </c>
      <c r="AA710" s="90">
        <f t="shared" si="227"/>
        <v>0</v>
      </c>
      <c r="AB710" s="264"/>
      <c r="AC710" s="262"/>
      <c r="AD710" s="262"/>
      <c r="AE710" s="264"/>
      <c r="AF710" s="264"/>
      <c r="AG710" s="323"/>
      <c r="AH710" s="264"/>
    </row>
    <row r="711" spans="1:34">
      <c r="A711" s="375"/>
      <c r="B711" s="375"/>
      <c r="C711" s="293" t="s">
        <v>1017</v>
      </c>
      <c r="D711" s="375">
        <v>1</v>
      </c>
      <c r="E711" s="375" t="s">
        <v>257</v>
      </c>
      <c r="F711" s="491" t="s">
        <v>1090</v>
      </c>
      <c r="G711" s="316"/>
      <c r="H711" s="302"/>
      <c r="I711" s="296" t="s">
        <v>258</v>
      </c>
      <c r="J711" s="296" t="s">
        <v>259</v>
      </c>
      <c r="K711" s="316"/>
      <c r="L711" s="293"/>
      <c r="M711" s="312" t="s">
        <v>246</v>
      </c>
      <c r="N711" s="375" t="s">
        <v>1019</v>
      </c>
      <c r="O711" s="85" t="s">
        <v>44</v>
      </c>
      <c r="P711" s="86"/>
      <c r="Q711" s="86">
        <v>45</v>
      </c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415">
        <f t="shared" ref="AB711" si="228">SUM(P712:AA712)</f>
        <v>50000</v>
      </c>
      <c r="AC711" s="290"/>
      <c r="AD711" s="352"/>
      <c r="AE711" s="352">
        <v>243215</v>
      </c>
      <c r="AF711" s="290" t="s">
        <v>931</v>
      </c>
      <c r="AG711" s="312">
        <v>45</v>
      </c>
      <c r="AH711" s="260">
        <f>SUM(P712:U712)</f>
        <v>50000</v>
      </c>
    </row>
    <row r="712" spans="1:34" ht="28.15" customHeight="1">
      <c r="A712" s="375"/>
      <c r="B712" s="375"/>
      <c r="C712" s="293"/>
      <c r="D712" s="375"/>
      <c r="E712" s="375"/>
      <c r="F712" s="491"/>
      <c r="G712" s="317"/>
      <c r="H712" s="302"/>
      <c r="I712" s="296"/>
      <c r="J712" s="296"/>
      <c r="K712" s="317"/>
      <c r="L712" s="293"/>
      <c r="M712" s="313"/>
      <c r="N712" s="375"/>
      <c r="O712" s="85" t="s">
        <v>19</v>
      </c>
      <c r="P712" s="24">
        <v>0</v>
      </c>
      <c r="Q712" s="24">
        <v>50000</v>
      </c>
      <c r="R712" s="23">
        <v>0</v>
      </c>
      <c r="S712" s="23">
        <v>0</v>
      </c>
      <c r="T712" s="23">
        <v>0</v>
      </c>
      <c r="U712" s="23">
        <v>0</v>
      </c>
      <c r="V712" s="23">
        <v>0</v>
      </c>
      <c r="W712" s="23">
        <v>0</v>
      </c>
      <c r="X712" s="23">
        <v>0</v>
      </c>
      <c r="Y712" s="23">
        <v>0</v>
      </c>
      <c r="Z712" s="23">
        <v>0</v>
      </c>
      <c r="AA712" s="23">
        <v>0</v>
      </c>
      <c r="AB712" s="290"/>
      <c r="AC712" s="290"/>
      <c r="AD712" s="290"/>
      <c r="AE712" s="290"/>
      <c r="AF712" s="290"/>
      <c r="AG712" s="313"/>
      <c r="AH712" s="260"/>
    </row>
    <row r="713" spans="1:34" ht="37.5">
      <c r="A713" s="375"/>
      <c r="B713" s="375"/>
      <c r="C713" s="293" t="s">
        <v>1018</v>
      </c>
      <c r="D713" s="375">
        <v>2</v>
      </c>
      <c r="E713" s="375" t="s">
        <v>257</v>
      </c>
      <c r="F713" s="491" t="s">
        <v>1090</v>
      </c>
      <c r="G713" s="316"/>
      <c r="H713" s="302"/>
      <c r="I713" s="296" t="s">
        <v>258</v>
      </c>
      <c r="J713" s="296" t="s">
        <v>261</v>
      </c>
      <c r="K713" s="316"/>
      <c r="L713" s="293"/>
      <c r="M713" s="312" t="s">
        <v>262</v>
      </c>
      <c r="N713" s="375" t="s">
        <v>734</v>
      </c>
      <c r="O713" s="85" t="s">
        <v>41</v>
      </c>
      <c r="P713" s="86"/>
      <c r="Q713" s="77"/>
      <c r="R713" s="77"/>
      <c r="S713" s="86">
        <v>1</v>
      </c>
      <c r="T713" s="86">
        <v>1</v>
      </c>
      <c r="U713" s="86"/>
      <c r="V713" s="86">
        <v>1</v>
      </c>
      <c r="W713" s="86">
        <v>2</v>
      </c>
      <c r="X713" s="86"/>
      <c r="Y713" s="86">
        <v>2</v>
      </c>
      <c r="Z713" s="86">
        <v>1</v>
      </c>
      <c r="AA713" s="77"/>
      <c r="AB713" s="415">
        <f>SUM(P714:AA714)</f>
        <v>12000</v>
      </c>
      <c r="AC713" s="290"/>
      <c r="AD713" s="290"/>
      <c r="AE713" s="290"/>
      <c r="AF713" s="290"/>
      <c r="AG713" s="312">
        <v>45</v>
      </c>
      <c r="AH713" s="260">
        <f>SUM(P714:U714)</f>
        <v>4000</v>
      </c>
    </row>
    <row r="714" spans="1:34" ht="23.45" customHeight="1">
      <c r="A714" s="375"/>
      <c r="B714" s="375"/>
      <c r="C714" s="293"/>
      <c r="D714" s="375"/>
      <c r="E714" s="375"/>
      <c r="F714" s="491"/>
      <c r="G714" s="317"/>
      <c r="H714" s="302"/>
      <c r="I714" s="296"/>
      <c r="J714" s="296"/>
      <c r="K714" s="317"/>
      <c r="L714" s="293"/>
      <c r="M714" s="313"/>
      <c r="N714" s="375"/>
      <c r="O714" s="85" t="s">
        <v>19</v>
      </c>
      <c r="P714" s="24">
        <v>0</v>
      </c>
      <c r="Q714" s="23">
        <v>0</v>
      </c>
      <c r="R714" s="23">
        <v>0</v>
      </c>
      <c r="S714" s="23">
        <v>2000</v>
      </c>
      <c r="T714" s="23">
        <v>2000</v>
      </c>
      <c r="U714" s="23">
        <v>0</v>
      </c>
      <c r="V714" s="23">
        <v>2000</v>
      </c>
      <c r="W714" s="23">
        <v>2000</v>
      </c>
      <c r="X714" s="23">
        <v>0</v>
      </c>
      <c r="Y714" s="23">
        <v>2000</v>
      </c>
      <c r="Z714" s="23">
        <v>2000</v>
      </c>
      <c r="AA714" s="23">
        <v>0</v>
      </c>
      <c r="AB714" s="290"/>
      <c r="AC714" s="290"/>
      <c r="AD714" s="290"/>
      <c r="AE714" s="290"/>
      <c r="AF714" s="290"/>
      <c r="AG714" s="313"/>
      <c r="AH714" s="260"/>
    </row>
    <row r="715" spans="1:34">
      <c r="A715" s="312"/>
      <c r="B715" s="312"/>
      <c r="C715" s="345" t="s">
        <v>263</v>
      </c>
      <c r="D715" s="312">
        <v>3</v>
      </c>
      <c r="E715" s="375" t="s">
        <v>257</v>
      </c>
      <c r="F715" s="491" t="s">
        <v>1090</v>
      </c>
      <c r="G715" s="316"/>
      <c r="H715" s="302"/>
      <c r="I715" s="296" t="s">
        <v>258</v>
      </c>
      <c r="J715" s="296" t="s">
        <v>264</v>
      </c>
      <c r="K715" s="316"/>
      <c r="L715" s="345"/>
      <c r="M715" s="312" t="s">
        <v>246</v>
      </c>
      <c r="N715" s="312" t="s">
        <v>43</v>
      </c>
      <c r="O715" s="85" t="s">
        <v>42</v>
      </c>
      <c r="P715" s="86"/>
      <c r="Q715" s="77"/>
      <c r="R715" s="77"/>
      <c r="S715" s="77"/>
      <c r="T715" s="77"/>
      <c r="U715" s="77"/>
      <c r="V715" s="77"/>
      <c r="W715" s="86">
        <v>1</v>
      </c>
      <c r="X715" s="77"/>
      <c r="Y715" s="77"/>
      <c r="Z715" s="77"/>
      <c r="AA715" s="77"/>
      <c r="AB715" s="498">
        <f t="shared" ref="AB715" si="229">SUM(P716:AA716)</f>
        <v>0</v>
      </c>
      <c r="AC715" s="291"/>
      <c r="AD715" s="291"/>
      <c r="AE715" s="291"/>
      <c r="AF715" s="291"/>
      <c r="AG715" s="312">
        <v>10</v>
      </c>
      <c r="AH715" s="260">
        <f>SUM(P716:U716)</f>
        <v>0</v>
      </c>
    </row>
    <row r="716" spans="1:34" ht="19.149999999999999" customHeight="1">
      <c r="A716" s="313"/>
      <c r="B716" s="313"/>
      <c r="C716" s="346"/>
      <c r="D716" s="313"/>
      <c r="E716" s="375"/>
      <c r="F716" s="491"/>
      <c r="G716" s="317"/>
      <c r="H716" s="302"/>
      <c r="I716" s="296"/>
      <c r="J716" s="296"/>
      <c r="K716" s="317"/>
      <c r="L716" s="346"/>
      <c r="M716" s="313"/>
      <c r="N716" s="313"/>
      <c r="O716" s="85" t="s">
        <v>19</v>
      </c>
      <c r="P716" s="24">
        <v>0</v>
      </c>
      <c r="Q716" s="23">
        <v>0</v>
      </c>
      <c r="R716" s="23">
        <v>0</v>
      </c>
      <c r="S716" s="23">
        <v>0</v>
      </c>
      <c r="T716" s="23">
        <v>0</v>
      </c>
      <c r="U716" s="23">
        <v>0</v>
      </c>
      <c r="V716" s="23">
        <v>0</v>
      </c>
      <c r="W716" s="23">
        <v>0</v>
      </c>
      <c r="X716" s="23">
        <v>0</v>
      </c>
      <c r="Y716" s="23">
        <v>0</v>
      </c>
      <c r="Z716" s="23">
        <v>0</v>
      </c>
      <c r="AA716" s="23">
        <v>0</v>
      </c>
      <c r="AB716" s="375"/>
      <c r="AC716" s="292"/>
      <c r="AD716" s="292"/>
      <c r="AE716" s="292"/>
      <c r="AF716" s="292"/>
      <c r="AG716" s="313"/>
      <c r="AH716" s="260"/>
    </row>
    <row r="717" spans="1:34" s="111" customFormat="1" ht="20.45" customHeight="1">
      <c r="A717" s="275">
        <v>80</v>
      </c>
      <c r="B717" s="275" t="s">
        <v>1203</v>
      </c>
      <c r="C717" s="380" t="s">
        <v>737</v>
      </c>
      <c r="D717" s="275">
        <v>2</v>
      </c>
      <c r="E717" s="275" t="s">
        <v>267</v>
      </c>
      <c r="F717" s="501" t="s">
        <v>1091</v>
      </c>
      <c r="G717" s="314">
        <v>1</v>
      </c>
      <c r="H717" s="275" t="s">
        <v>268</v>
      </c>
      <c r="I717" s="275" t="s">
        <v>269</v>
      </c>
      <c r="J717" s="275" t="s">
        <v>843</v>
      </c>
      <c r="K717" s="314" t="s">
        <v>271</v>
      </c>
      <c r="L717" s="294"/>
      <c r="M717" s="294"/>
      <c r="N717" s="275" t="s">
        <v>265</v>
      </c>
      <c r="O717" s="99" t="s">
        <v>738</v>
      </c>
      <c r="P717" s="108"/>
      <c r="Q717" s="108"/>
      <c r="R717" s="99">
        <v>1</v>
      </c>
      <c r="S717" s="99"/>
      <c r="T717" s="99"/>
      <c r="U717" s="99"/>
      <c r="V717" s="99"/>
      <c r="W717" s="99"/>
      <c r="X717" s="99"/>
      <c r="Y717" s="99">
        <v>1</v>
      </c>
      <c r="Z717" s="108"/>
      <c r="AA717" s="108"/>
      <c r="AB717" s="261">
        <f>SUM(P718:AA718)</f>
        <v>36400</v>
      </c>
      <c r="AC717" s="262" t="s">
        <v>998</v>
      </c>
      <c r="AD717" s="262" t="s">
        <v>988</v>
      </c>
      <c r="AE717" s="262"/>
      <c r="AF717" s="262"/>
      <c r="AG717" s="314">
        <f>SUM(AG719:AG726)</f>
        <v>100</v>
      </c>
      <c r="AH717" s="261">
        <f>SUM(AH719:AH726)</f>
        <v>22000</v>
      </c>
    </row>
    <row r="718" spans="1:34" s="111" customFormat="1" ht="34.15" customHeight="1">
      <c r="A718" s="275"/>
      <c r="B718" s="275"/>
      <c r="C718" s="381"/>
      <c r="D718" s="275"/>
      <c r="E718" s="275"/>
      <c r="F718" s="501"/>
      <c r="G718" s="315"/>
      <c r="H718" s="275"/>
      <c r="I718" s="275"/>
      <c r="J718" s="275"/>
      <c r="K718" s="315"/>
      <c r="L718" s="294"/>
      <c r="M718" s="294"/>
      <c r="N718" s="275"/>
      <c r="O718" s="99" t="s">
        <v>19</v>
      </c>
      <c r="P718" s="112">
        <f>SUM(P720,P722,P724,P726)</f>
        <v>3000</v>
      </c>
      <c r="Q718" s="112">
        <f t="shared" ref="Q718:AA718" si="230">SUM(Q720,Q722,Q724,Q726)</f>
        <v>6000</v>
      </c>
      <c r="R718" s="112">
        <f t="shared" si="230"/>
        <v>3000</v>
      </c>
      <c r="S718" s="112">
        <f t="shared" si="230"/>
        <v>0</v>
      </c>
      <c r="T718" s="112">
        <f t="shared" si="230"/>
        <v>0</v>
      </c>
      <c r="U718" s="112">
        <f t="shared" si="230"/>
        <v>10000</v>
      </c>
      <c r="V718" s="112">
        <f t="shared" si="230"/>
        <v>4400</v>
      </c>
      <c r="W718" s="112">
        <f t="shared" si="230"/>
        <v>5000</v>
      </c>
      <c r="X718" s="112">
        <f t="shared" si="230"/>
        <v>5000</v>
      </c>
      <c r="Y718" s="113">
        <f t="shared" si="230"/>
        <v>0</v>
      </c>
      <c r="Z718" s="113">
        <f t="shared" si="230"/>
        <v>0</v>
      </c>
      <c r="AA718" s="113">
        <f t="shared" si="230"/>
        <v>0</v>
      </c>
      <c r="AB718" s="261"/>
      <c r="AC718" s="262"/>
      <c r="AD718" s="262"/>
      <c r="AE718" s="262"/>
      <c r="AF718" s="262"/>
      <c r="AG718" s="315"/>
      <c r="AH718" s="261"/>
    </row>
    <row r="719" spans="1:34" s="45" customFormat="1" ht="37.5">
      <c r="A719" s="296"/>
      <c r="B719" s="296"/>
      <c r="C719" s="365" t="s">
        <v>266</v>
      </c>
      <c r="D719" s="296">
        <v>1</v>
      </c>
      <c r="E719" s="296" t="s">
        <v>267</v>
      </c>
      <c r="F719" s="500" t="s">
        <v>1092</v>
      </c>
      <c r="G719" s="316"/>
      <c r="H719" s="296"/>
      <c r="I719" s="296" t="s">
        <v>269</v>
      </c>
      <c r="J719" s="296" t="s">
        <v>270</v>
      </c>
      <c r="K719" s="316"/>
      <c r="L719" s="304" t="s">
        <v>272</v>
      </c>
      <c r="M719" s="304" t="s">
        <v>273</v>
      </c>
      <c r="N719" s="296" t="s">
        <v>232</v>
      </c>
      <c r="O719" s="75" t="s">
        <v>41</v>
      </c>
      <c r="P719" s="79"/>
      <c r="Q719" s="75">
        <v>8</v>
      </c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498">
        <f t="shared" ref="AB719" si="231">SUM(P720:AA720)</f>
        <v>0</v>
      </c>
      <c r="AC719" s="273"/>
      <c r="AD719" s="352"/>
      <c r="AE719" s="352">
        <v>243215</v>
      </c>
      <c r="AF719" s="290" t="s">
        <v>929</v>
      </c>
      <c r="AG719" s="316">
        <v>20</v>
      </c>
      <c r="AH719" s="260">
        <f>SUM(P720:U720)</f>
        <v>0</v>
      </c>
    </row>
    <row r="720" spans="1:34" s="45" customFormat="1" ht="55.15" customHeight="1">
      <c r="A720" s="296"/>
      <c r="B720" s="296"/>
      <c r="C720" s="366"/>
      <c r="D720" s="296"/>
      <c r="E720" s="296"/>
      <c r="F720" s="500"/>
      <c r="G720" s="317"/>
      <c r="H720" s="296"/>
      <c r="I720" s="296"/>
      <c r="J720" s="296"/>
      <c r="K720" s="317"/>
      <c r="L720" s="304"/>
      <c r="M720" s="304"/>
      <c r="N720" s="296"/>
      <c r="O720" s="75" t="s">
        <v>19</v>
      </c>
      <c r="P720" s="79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375"/>
      <c r="AC720" s="273"/>
      <c r="AD720" s="290"/>
      <c r="AE720" s="290"/>
      <c r="AF720" s="290"/>
      <c r="AG720" s="317"/>
      <c r="AH720" s="260"/>
    </row>
    <row r="721" spans="1:34" s="45" customFormat="1">
      <c r="A721" s="296"/>
      <c r="B721" s="296"/>
      <c r="C721" s="365" t="s">
        <v>1022</v>
      </c>
      <c r="D721" s="296">
        <v>2</v>
      </c>
      <c r="E721" s="316" t="s">
        <v>274</v>
      </c>
      <c r="F721" s="500" t="s">
        <v>1093</v>
      </c>
      <c r="G721" s="316"/>
      <c r="H721" s="296"/>
      <c r="I721" s="296" t="s">
        <v>269</v>
      </c>
      <c r="J721" s="296" t="s">
        <v>270</v>
      </c>
      <c r="K721" s="316"/>
      <c r="L721" s="304" t="s">
        <v>272</v>
      </c>
      <c r="M721" s="304" t="s">
        <v>275</v>
      </c>
      <c r="N721" s="296" t="s">
        <v>265</v>
      </c>
      <c r="O721" s="75" t="s">
        <v>42</v>
      </c>
      <c r="P721" s="51"/>
      <c r="Q721" s="52"/>
      <c r="R721" s="53">
        <v>1</v>
      </c>
      <c r="S721" s="53"/>
      <c r="T721" s="53"/>
      <c r="U721" s="53"/>
      <c r="V721" s="53"/>
      <c r="W721" s="53"/>
      <c r="X721" s="53">
        <v>1</v>
      </c>
      <c r="Y721" s="52"/>
      <c r="Z721" s="52"/>
      <c r="AA721" s="52"/>
      <c r="AB721" s="498">
        <f t="shared" ref="AB721" si="232">SUM(P722:AA722)</f>
        <v>36400</v>
      </c>
      <c r="AC721" s="273"/>
      <c r="AD721" s="273"/>
      <c r="AE721" s="273"/>
      <c r="AF721" s="273"/>
      <c r="AG721" s="316">
        <v>40</v>
      </c>
      <c r="AH721" s="260">
        <f>SUM(P722:U722)</f>
        <v>22000</v>
      </c>
    </row>
    <row r="722" spans="1:34" s="45" customFormat="1" ht="65.650000000000006" customHeight="1">
      <c r="A722" s="296"/>
      <c r="B722" s="296"/>
      <c r="C722" s="366"/>
      <c r="D722" s="296"/>
      <c r="E722" s="499"/>
      <c r="F722" s="500"/>
      <c r="G722" s="317"/>
      <c r="H722" s="296"/>
      <c r="I722" s="296"/>
      <c r="J722" s="296"/>
      <c r="K722" s="317"/>
      <c r="L722" s="304"/>
      <c r="M722" s="304"/>
      <c r="N722" s="296"/>
      <c r="O722" s="75" t="s">
        <v>19</v>
      </c>
      <c r="P722" s="95">
        <v>3000</v>
      </c>
      <c r="Q722" s="96">
        <v>6000</v>
      </c>
      <c r="R722" s="53">
        <v>3000</v>
      </c>
      <c r="S722" s="53"/>
      <c r="T722" s="53"/>
      <c r="U722" s="53">
        <v>10000</v>
      </c>
      <c r="V722" s="53">
        <v>4400</v>
      </c>
      <c r="W722" s="53">
        <v>5000</v>
      </c>
      <c r="X722" s="53">
        <v>5000</v>
      </c>
      <c r="Y722" s="52"/>
      <c r="Z722" s="52"/>
      <c r="AA722" s="52"/>
      <c r="AB722" s="375"/>
      <c r="AC722" s="273"/>
      <c r="AD722" s="273"/>
      <c r="AE722" s="273"/>
      <c r="AF722" s="273"/>
      <c r="AG722" s="317"/>
      <c r="AH722" s="260"/>
    </row>
    <row r="723" spans="1:34" s="45" customFormat="1" ht="18" customHeight="1">
      <c r="A723" s="296"/>
      <c r="B723" s="296"/>
      <c r="C723" s="365" t="s">
        <v>276</v>
      </c>
      <c r="D723" s="296">
        <v>3</v>
      </c>
      <c r="E723" s="296" t="s">
        <v>277</v>
      </c>
      <c r="F723" s="500" t="s">
        <v>1094</v>
      </c>
      <c r="G723" s="316"/>
      <c r="H723" s="296"/>
      <c r="I723" s="296" t="s">
        <v>269</v>
      </c>
      <c r="J723" s="296" t="s">
        <v>270</v>
      </c>
      <c r="K723" s="316"/>
      <c r="L723" s="304" t="s">
        <v>272</v>
      </c>
      <c r="M723" s="304" t="s">
        <v>273</v>
      </c>
      <c r="N723" s="296" t="s">
        <v>232</v>
      </c>
      <c r="O723" s="75" t="s">
        <v>41</v>
      </c>
      <c r="P723" s="79"/>
      <c r="Q723" s="88"/>
      <c r="R723" s="88"/>
      <c r="S723" s="88"/>
      <c r="T723" s="88"/>
      <c r="U723" s="88"/>
      <c r="V723" s="88"/>
      <c r="W723" s="88"/>
      <c r="X723" s="88"/>
      <c r="Y723" s="88">
        <v>8</v>
      </c>
      <c r="Z723" s="88"/>
      <c r="AA723" s="88"/>
      <c r="AB723" s="498">
        <f t="shared" ref="AB723" si="233">SUM(P724:AA724)</f>
        <v>0</v>
      </c>
      <c r="AC723" s="273"/>
      <c r="AD723" s="273"/>
      <c r="AE723" s="273"/>
      <c r="AF723" s="273"/>
      <c r="AG723" s="316">
        <v>20</v>
      </c>
      <c r="AH723" s="260">
        <f>SUM(P724:U724)</f>
        <v>0</v>
      </c>
    </row>
    <row r="724" spans="1:34" s="45" customFormat="1" ht="88.9" customHeight="1">
      <c r="A724" s="296"/>
      <c r="B724" s="296"/>
      <c r="C724" s="366"/>
      <c r="D724" s="296"/>
      <c r="E724" s="296"/>
      <c r="F724" s="500"/>
      <c r="G724" s="317"/>
      <c r="H724" s="296"/>
      <c r="I724" s="296"/>
      <c r="J724" s="296"/>
      <c r="K724" s="317"/>
      <c r="L724" s="304"/>
      <c r="M724" s="304"/>
      <c r="N724" s="296"/>
      <c r="O724" s="75" t="s">
        <v>19</v>
      </c>
      <c r="P724" s="79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375"/>
      <c r="AC724" s="273"/>
      <c r="AD724" s="273"/>
      <c r="AE724" s="273"/>
      <c r="AF724" s="273"/>
      <c r="AG724" s="317"/>
      <c r="AH724" s="260"/>
    </row>
    <row r="725" spans="1:34" s="45" customFormat="1">
      <c r="A725" s="296"/>
      <c r="B725" s="296"/>
      <c r="C725" s="365" t="s">
        <v>278</v>
      </c>
      <c r="D725" s="296">
        <v>4</v>
      </c>
      <c r="E725" s="296" t="s">
        <v>279</v>
      </c>
      <c r="F725" s="500" t="s">
        <v>1092</v>
      </c>
      <c r="G725" s="316"/>
      <c r="H725" s="296"/>
      <c r="I725" s="296" t="s">
        <v>269</v>
      </c>
      <c r="J725" s="296" t="s">
        <v>280</v>
      </c>
      <c r="K725" s="316"/>
      <c r="L725" s="304" t="s">
        <v>272</v>
      </c>
      <c r="M725" s="304" t="s">
        <v>275</v>
      </c>
      <c r="N725" s="296" t="s">
        <v>43</v>
      </c>
      <c r="O725" s="75" t="s">
        <v>42</v>
      </c>
      <c r="P725" s="79"/>
      <c r="Q725" s="88"/>
      <c r="R725" s="88"/>
      <c r="S725" s="88"/>
      <c r="T725" s="88">
        <v>1</v>
      </c>
      <c r="U725" s="88"/>
      <c r="V725" s="88"/>
      <c r="W725" s="223"/>
      <c r="X725" s="88"/>
      <c r="Y725" s="88"/>
      <c r="Z725" s="88"/>
      <c r="AA725" s="88"/>
      <c r="AB725" s="498">
        <f t="shared" ref="AB725" si="234">SUM(P726:AA726)</f>
        <v>0</v>
      </c>
      <c r="AC725" s="273"/>
      <c r="AD725" s="273"/>
      <c r="AE725" s="273"/>
      <c r="AF725" s="273"/>
      <c r="AG725" s="316">
        <v>20</v>
      </c>
      <c r="AH725" s="260">
        <f>SUM(P726:U726)</f>
        <v>0</v>
      </c>
    </row>
    <row r="726" spans="1:34" s="45" customFormat="1" ht="61.15" customHeight="1">
      <c r="A726" s="296"/>
      <c r="B726" s="296"/>
      <c r="C726" s="366"/>
      <c r="D726" s="296"/>
      <c r="E726" s="296"/>
      <c r="F726" s="500"/>
      <c r="G726" s="317"/>
      <c r="H726" s="296"/>
      <c r="I726" s="296"/>
      <c r="J726" s="296"/>
      <c r="K726" s="317"/>
      <c r="L726" s="304"/>
      <c r="M726" s="304"/>
      <c r="N726" s="296"/>
      <c r="O726" s="75" t="s">
        <v>19</v>
      </c>
      <c r="P726" s="79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375"/>
      <c r="AC726" s="273"/>
      <c r="AD726" s="273"/>
      <c r="AE726" s="273"/>
      <c r="AF726" s="273"/>
      <c r="AG726" s="317"/>
      <c r="AH726" s="260"/>
    </row>
    <row r="727" spans="1:34" s="45" customFormat="1" ht="61.15" customHeight="1">
      <c r="A727" s="210"/>
      <c r="B727" s="210"/>
      <c r="C727" s="211"/>
      <c r="D727" s="210"/>
      <c r="E727" s="210"/>
      <c r="F727" s="210"/>
      <c r="G727" s="210"/>
      <c r="H727" s="210"/>
      <c r="I727" s="210"/>
      <c r="J727" s="210"/>
      <c r="K727" s="210"/>
      <c r="L727" s="211"/>
      <c r="M727" s="211"/>
      <c r="N727" s="210"/>
      <c r="O727" s="210"/>
      <c r="P727" s="212"/>
      <c r="Q727" s="211"/>
      <c r="R727" s="211"/>
      <c r="S727" s="211"/>
      <c r="T727" s="211"/>
      <c r="U727" s="211"/>
      <c r="V727" s="211"/>
      <c r="W727" s="211"/>
      <c r="X727" s="211"/>
      <c r="Y727" s="211"/>
      <c r="Z727" s="211"/>
      <c r="AA727" s="211"/>
      <c r="AB727" s="213"/>
      <c r="AC727" s="212"/>
      <c r="AD727" s="212"/>
      <c r="AE727" s="212"/>
      <c r="AF727" s="212"/>
      <c r="AG727" s="210"/>
      <c r="AH727" s="213"/>
    </row>
    <row r="728" spans="1:34">
      <c r="AC728" s="21"/>
      <c r="AD728" s="21"/>
      <c r="AE728" s="21"/>
      <c r="AF728" s="21"/>
    </row>
    <row r="729" spans="1:34">
      <c r="C729" s="515" t="s">
        <v>20</v>
      </c>
      <c r="D729" s="515"/>
      <c r="E729" s="515"/>
      <c r="F729" s="94"/>
      <c r="G729" s="106"/>
      <c r="H729" s="106"/>
      <c r="I729" s="106"/>
      <c r="J729" s="106"/>
      <c r="K729" s="106"/>
      <c r="L729" s="94"/>
      <c r="M729" s="94"/>
      <c r="N729" s="94"/>
      <c r="O729" s="93"/>
      <c r="P729" s="94"/>
      <c r="Q729" s="515" t="s">
        <v>897</v>
      </c>
      <c r="R729" s="515"/>
      <c r="S729" s="515"/>
      <c r="T729" s="515"/>
      <c r="U729" s="515"/>
      <c r="V729" s="515"/>
      <c r="W729" s="515"/>
      <c r="X729" s="515"/>
      <c r="Y729" s="515"/>
      <c r="Z729" s="515"/>
      <c r="AA729" s="515"/>
      <c r="AB729" s="515"/>
      <c r="AC729" s="515"/>
    </row>
    <row r="730" spans="1:34">
      <c r="C730" s="515" t="s">
        <v>894</v>
      </c>
      <c r="D730" s="515"/>
      <c r="E730" s="515"/>
      <c r="F730" s="94"/>
      <c r="G730" s="106"/>
      <c r="H730" s="106"/>
      <c r="I730" s="106"/>
      <c r="J730" s="106"/>
      <c r="K730" s="106"/>
      <c r="L730" s="94"/>
      <c r="M730" s="94"/>
      <c r="N730" s="94"/>
      <c r="O730" s="93"/>
      <c r="P730" s="94"/>
      <c r="Q730" s="514" t="s">
        <v>896</v>
      </c>
      <c r="R730" s="514"/>
      <c r="S730" s="514"/>
      <c r="T730" s="514"/>
      <c r="U730" s="514"/>
      <c r="V730" s="514"/>
      <c r="W730" s="514"/>
      <c r="X730" s="514"/>
      <c r="Y730" s="514"/>
      <c r="Z730" s="514"/>
      <c r="AA730" s="514"/>
      <c r="AB730" s="514"/>
      <c r="AC730" s="514"/>
    </row>
    <row r="731" spans="1:34" ht="15" customHeight="1">
      <c r="C731" s="515" t="s">
        <v>893</v>
      </c>
      <c r="D731" s="515"/>
      <c r="E731" s="515"/>
      <c r="F731" s="94"/>
      <c r="G731" s="106"/>
      <c r="H731" s="106"/>
      <c r="I731" s="106"/>
      <c r="J731" s="106"/>
      <c r="K731" s="106"/>
      <c r="L731" s="94"/>
      <c r="M731" s="94"/>
      <c r="N731" s="94"/>
      <c r="O731" s="93"/>
      <c r="P731" s="94"/>
      <c r="Q731" s="514" t="s">
        <v>895</v>
      </c>
      <c r="R731" s="514"/>
      <c r="S731" s="514"/>
      <c r="T731" s="514"/>
      <c r="U731" s="514"/>
      <c r="V731" s="514"/>
      <c r="W731" s="514"/>
      <c r="X731" s="514"/>
      <c r="Y731" s="514"/>
      <c r="Z731" s="514"/>
      <c r="AA731" s="514"/>
      <c r="AB731" s="514"/>
      <c r="AC731" s="514"/>
    </row>
    <row r="732" spans="1:34" ht="15" customHeight="1">
      <c r="C732" s="515" t="s">
        <v>912</v>
      </c>
      <c r="D732" s="515"/>
      <c r="E732" s="515"/>
      <c r="F732" s="94"/>
      <c r="G732" s="106"/>
      <c r="H732" s="106"/>
      <c r="I732" s="106"/>
      <c r="J732" s="106"/>
      <c r="K732" s="106"/>
      <c r="L732" s="94"/>
      <c r="M732" s="94"/>
      <c r="N732" s="94"/>
      <c r="O732" s="93"/>
      <c r="P732" s="94"/>
      <c r="Q732" s="514" t="s">
        <v>912</v>
      </c>
      <c r="R732" s="514"/>
      <c r="S732" s="514"/>
      <c r="T732" s="514"/>
      <c r="U732" s="514"/>
      <c r="V732" s="514"/>
      <c r="W732" s="514"/>
      <c r="X732" s="514"/>
      <c r="Y732" s="514"/>
      <c r="Z732" s="514"/>
      <c r="AA732" s="514"/>
      <c r="AB732" s="514"/>
      <c r="AC732" s="514"/>
    </row>
    <row r="733" spans="1:34" ht="15" customHeight="1"/>
    <row r="734" spans="1:34" ht="16.5" customHeight="1">
      <c r="AC734" s="94"/>
      <c r="AD734" s="187"/>
      <c r="AE734" s="94"/>
      <c r="AF734" s="94"/>
    </row>
    <row r="735" spans="1:34" ht="114.75" customHeight="1">
      <c r="C735" s="516" t="s">
        <v>672</v>
      </c>
      <c r="D735" s="516"/>
      <c r="E735" s="516"/>
      <c r="F735" s="516"/>
      <c r="G735" s="516"/>
      <c r="H735" s="516"/>
      <c r="I735" s="516"/>
      <c r="J735" s="516"/>
      <c r="K735" s="516"/>
      <c r="L735" s="516"/>
      <c r="M735" s="516"/>
      <c r="N735" s="516"/>
      <c r="AA735" s="97"/>
      <c r="AB735" s="98"/>
      <c r="AC735" s="94"/>
      <c r="AD735" s="187"/>
      <c r="AE735" s="94"/>
      <c r="AF735" s="94"/>
      <c r="AH735" s="98"/>
    </row>
    <row r="736" spans="1:34">
      <c r="A736" s="42"/>
      <c r="B736" s="42"/>
      <c r="C736" s="42"/>
      <c r="D736" s="100"/>
      <c r="E736" s="100"/>
      <c r="F736" s="100"/>
      <c r="G736" s="115"/>
      <c r="H736" s="107"/>
    </row>
    <row r="737" spans="1:20">
      <c r="A737" s="517"/>
      <c r="B737" s="517"/>
      <c r="C737" s="517"/>
      <c r="D737" s="517"/>
      <c r="E737" s="517"/>
      <c r="F737" s="517"/>
      <c r="G737" s="517"/>
      <c r="H737" s="517"/>
      <c r="Q737" s="63"/>
      <c r="T737" s="63"/>
    </row>
    <row r="738" spans="1:20">
      <c r="A738" s="43"/>
      <c r="B738" s="43"/>
      <c r="C738" s="43"/>
      <c r="D738" s="101"/>
      <c r="E738" s="101"/>
      <c r="F738" s="101"/>
      <c r="G738" s="107"/>
      <c r="H738" s="107"/>
    </row>
    <row r="739" spans="1:20">
      <c r="A739" s="43"/>
      <c r="B739" s="43"/>
      <c r="C739" s="43"/>
      <c r="D739" s="101"/>
      <c r="E739" s="101"/>
      <c r="F739" s="101"/>
      <c r="G739" s="107"/>
      <c r="H739" s="107"/>
    </row>
    <row r="740" spans="1:20">
      <c r="A740" s="43"/>
      <c r="B740" s="43"/>
      <c r="C740" s="43"/>
      <c r="D740" s="101"/>
      <c r="E740" s="101"/>
      <c r="F740" s="101"/>
      <c r="G740" s="107"/>
      <c r="H740" s="107"/>
    </row>
    <row r="741" spans="1:20">
      <c r="A741" s="43"/>
      <c r="B741" s="43"/>
      <c r="C741" s="43"/>
      <c r="D741" s="101"/>
      <c r="E741" s="101"/>
      <c r="F741" s="101"/>
      <c r="G741" s="107"/>
      <c r="H741" s="107"/>
    </row>
    <row r="742" spans="1:20">
      <c r="A742" s="43"/>
      <c r="B742" s="43"/>
      <c r="C742" s="43"/>
      <c r="D742" s="101"/>
      <c r="E742" s="101"/>
      <c r="F742" s="101"/>
      <c r="G742" s="107"/>
      <c r="H742" s="107"/>
    </row>
  </sheetData>
  <sheetProtection formatCells="0" formatColumns="0" formatRows="0" insertColumns="0" insertRows="0" insertHyperlinks="0" deleteColumns="0" deleteRows="0" sort="0" autoFilter="0" pivotTables="0"/>
  <autoFilter ref="A1:AG726" xr:uid="{00000000-0001-0000-0000-000000000000}"/>
  <mergeCells count="7251">
    <mergeCell ref="B723:B724"/>
    <mergeCell ref="B725:B726"/>
    <mergeCell ref="B683:B684"/>
    <mergeCell ref="B685:B686"/>
    <mergeCell ref="B687:B688"/>
    <mergeCell ref="B689:B690"/>
    <mergeCell ref="B691:B692"/>
    <mergeCell ref="B694:B695"/>
    <mergeCell ref="B696:B697"/>
    <mergeCell ref="B698:B699"/>
    <mergeCell ref="B700:B701"/>
    <mergeCell ref="B702:B703"/>
    <mergeCell ref="B704:B705"/>
    <mergeCell ref="B707:B708"/>
    <mergeCell ref="B709:B710"/>
    <mergeCell ref="B711:B712"/>
    <mergeCell ref="B713:B714"/>
    <mergeCell ref="B715:B716"/>
    <mergeCell ref="B717:B718"/>
    <mergeCell ref="B640:B641"/>
    <mergeCell ref="B642:B643"/>
    <mergeCell ref="B644:B645"/>
    <mergeCell ref="B646:B647"/>
    <mergeCell ref="B648:B649"/>
    <mergeCell ref="B650:B651"/>
    <mergeCell ref="B652:B653"/>
    <mergeCell ref="B654:B655"/>
    <mergeCell ref="B656:B657"/>
    <mergeCell ref="B660:B661"/>
    <mergeCell ref="B662:B663"/>
    <mergeCell ref="B664:B665"/>
    <mergeCell ref="B666:B667"/>
    <mergeCell ref="B668:B669"/>
    <mergeCell ref="B670:B671"/>
    <mergeCell ref="B672:B673"/>
    <mergeCell ref="B674:B675"/>
    <mergeCell ref="B536:B537"/>
    <mergeCell ref="B538:B539"/>
    <mergeCell ref="B552:B553"/>
    <mergeCell ref="B558:B559"/>
    <mergeCell ref="B560:B561"/>
    <mergeCell ref="B562:B563"/>
    <mergeCell ref="B590:B591"/>
    <mergeCell ref="B592:B593"/>
    <mergeCell ref="B594:B595"/>
    <mergeCell ref="B596:B597"/>
    <mergeCell ref="B598:B599"/>
    <mergeCell ref="B600:B601"/>
    <mergeCell ref="B602:B603"/>
    <mergeCell ref="B604:B605"/>
    <mergeCell ref="B607:B608"/>
    <mergeCell ref="B609:B610"/>
    <mergeCell ref="B611:B612"/>
    <mergeCell ref="B487:B488"/>
    <mergeCell ref="B490:B491"/>
    <mergeCell ref="B492:B493"/>
    <mergeCell ref="B494:B495"/>
    <mergeCell ref="B496:B497"/>
    <mergeCell ref="B498:B499"/>
    <mergeCell ref="B500:B501"/>
    <mergeCell ref="B504:B505"/>
    <mergeCell ref="B506:B507"/>
    <mergeCell ref="B508:B509"/>
    <mergeCell ref="B522:B523"/>
    <mergeCell ref="B524:B525"/>
    <mergeCell ref="B526:B527"/>
    <mergeCell ref="B528:B529"/>
    <mergeCell ref="B530:B531"/>
    <mergeCell ref="B532:B533"/>
    <mergeCell ref="B534:B535"/>
    <mergeCell ref="B392:B393"/>
    <mergeCell ref="B394:B395"/>
    <mergeCell ref="B396:B397"/>
    <mergeCell ref="B398:B399"/>
    <mergeCell ref="B400:B401"/>
    <mergeCell ref="B403:B404"/>
    <mergeCell ref="B405:B406"/>
    <mergeCell ref="B407:B408"/>
    <mergeCell ref="B415:B416"/>
    <mergeCell ref="B417:B418"/>
    <mergeCell ref="B420:B421"/>
    <mergeCell ref="B422:B423"/>
    <mergeCell ref="B424:B425"/>
    <mergeCell ref="B426:B427"/>
    <mergeCell ref="B428:B429"/>
    <mergeCell ref="B430:B431"/>
    <mergeCell ref="B453:B454"/>
    <mergeCell ref="B413:B414"/>
    <mergeCell ref="B356:B357"/>
    <mergeCell ref="B358:B359"/>
    <mergeCell ref="B360:B361"/>
    <mergeCell ref="B362:B363"/>
    <mergeCell ref="B364:B365"/>
    <mergeCell ref="B366:B367"/>
    <mergeCell ref="B368:B369"/>
    <mergeCell ref="B370:B371"/>
    <mergeCell ref="B372:B373"/>
    <mergeCell ref="B374:B375"/>
    <mergeCell ref="B376:B377"/>
    <mergeCell ref="B378:B379"/>
    <mergeCell ref="B380:B381"/>
    <mergeCell ref="B382:B383"/>
    <mergeCell ref="B384:B385"/>
    <mergeCell ref="B386:B387"/>
    <mergeCell ref="B388:B389"/>
    <mergeCell ref="B318:B319"/>
    <mergeCell ref="B320:B321"/>
    <mergeCell ref="B322:B323"/>
    <mergeCell ref="B324:B325"/>
    <mergeCell ref="B326:B327"/>
    <mergeCell ref="B328:B329"/>
    <mergeCell ref="B330:B331"/>
    <mergeCell ref="B332:B333"/>
    <mergeCell ref="B334:B335"/>
    <mergeCell ref="B336:B337"/>
    <mergeCell ref="B338:B339"/>
    <mergeCell ref="B341:B342"/>
    <mergeCell ref="B343:B344"/>
    <mergeCell ref="B345:B346"/>
    <mergeCell ref="B347:B348"/>
    <mergeCell ref="B349:B350"/>
    <mergeCell ref="B351:B352"/>
    <mergeCell ref="B268:B269"/>
    <mergeCell ref="B270:B271"/>
    <mergeCell ref="B288:B289"/>
    <mergeCell ref="B290:B291"/>
    <mergeCell ref="B292:B293"/>
    <mergeCell ref="B294:B295"/>
    <mergeCell ref="B298:B299"/>
    <mergeCell ref="B300:B301"/>
    <mergeCell ref="B272:B273"/>
    <mergeCell ref="B274:B275"/>
    <mergeCell ref="B276:B277"/>
    <mergeCell ref="B278:B279"/>
    <mergeCell ref="B280:B281"/>
    <mergeCell ref="B282:B283"/>
    <mergeCell ref="B286:B287"/>
    <mergeCell ref="B302:B303"/>
    <mergeCell ref="B304:B305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231:B232"/>
    <mergeCell ref="B245:B246"/>
    <mergeCell ref="B247:B248"/>
    <mergeCell ref="B249:B250"/>
    <mergeCell ref="B171:B17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B201:B202"/>
    <mergeCell ref="B203:B204"/>
    <mergeCell ref="B75:B76"/>
    <mergeCell ref="B125:B126"/>
    <mergeCell ref="B127:B128"/>
    <mergeCell ref="B129:B130"/>
    <mergeCell ref="B131:B132"/>
    <mergeCell ref="B133:B134"/>
    <mergeCell ref="B135:B136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4:B5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9:B30"/>
    <mergeCell ref="B31:B32"/>
    <mergeCell ref="B33:B34"/>
    <mergeCell ref="B35:B36"/>
    <mergeCell ref="B37:B38"/>
    <mergeCell ref="B39:B40"/>
    <mergeCell ref="B41:B42"/>
    <mergeCell ref="F600:F601"/>
    <mergeCell ref="F602:F603"/>
    <mergeCell ref="F604:F605"/>
    <mergeCell ref="F607:F608"/>
    <mergeCell ref="F615:F616"/>
    <mergeCell ref="F487:F488"/>
    <mergeCell ref="F490:F491"/>
    <mergeCell ref="F609:F610"/>
    <mergeCell ref="F656:F657"/>
    <mergeCell ref="F660:F661"/>
    <mergeCell ref="F662:F663"/>
    <mergeCell ref="F664:F665"/>
    <mergeCell ref="F666:F667"/>
    <mergeCell ref="F723:F724"/>
    <mergeCell ref="F725:F726"/>
    <mergeCell ref="F674:F675"/>
    <mergeCell ref="F676:F677"/>
    <mergeCell ref="F678:F679"/>
    <mergeCell ref="F680:F681"/>
    <mergeCell ref="F683:F684"/>
    <mergeCell ref="F685:F686"/>
    <mergeCell ref="F687:F688"/>
    <mergeCell ref="F689:F690"/>
    <mergeCell ref="F691:F692"/>
    <mergeCell ref="F694:F695"/>
    <mergeCell ref="F696:F697"/>
    <mergeCell ref="F698:F699"/>
    <mergeCell ref="F700:F701"/>
    <mergeCell ref="F702:F703"/>
    <mergeCell ref="F704:F705"/>
    <mergeCell ref="F392:F393"/>
    <mergeCell ref="F596:F597"/>
    <mergeCell ref="F598:F599"/>
    <mergeCell ref="F526:F527"/>
    <mergeCell ref="F528:F529"/>
    <mergeCell ref="F530:F531"/>
    <mergeCell ref="F434:F435"/>
    <mergeCell ref="F498:F499"/>
    <mergeCell ref="F500:F501"/>
    <mergeCell ref="F556:F557"/>
    <mergeCell ref="F558:F559"/>
    <mergeCell ref="F560:F561"/>
    <mergeCell ref="F532:F533"/>
    <mergeCell ref="F534:F535"/>
    <mergeCell ref="F536:F537"/>
    <mergeCell ref="F538:F539"/>
    <mergeCell ref="F440:F441"/>
    <mergeCell ref="F328:F329"/>
    <mergeCell ref="F330:F331"/>
    <mergeCell ref="F332:F333"/>
    <mergeCell ref="F334:F335"/>
    <mergeCell ref="F183:F184"/>
    <mergeCell ref="F185:F186"/>
    <mergeCell ref="F187:F188"/>
    <mergeCell ref="F189:F190"/>
    <mergeCell ref="F191:F192"/>
    <mergeCell ref="F193:F194"/>
    <mergeCell ref="F195:F196"/>
    <mergeCell ref="F197:F198"/>
    <mergeCell ref="F199:F200"/>
    <mergeCell ref="F209:F210"/>
    <mergeCell ref="F211:F212"/>
    <mergeCell ref="F213:F214"/>
    <mergeCell ref="F215:F216"/>
    <mergeCell ref="F318:F319"/>
    <mergeCell ref="F4:F5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9:F30"/>
    <mergeCell ref="F31:F32"/>
    <mergeCell ref="F33:F34"/>
    <mergeCell ref="F35:F36"/>
    <mergeCell ref="F37:F38"/>
    <mergeCell ref="F39:F40"/>
    <mergeCell ref="F41:F42"/>
    <mergeCell ref="AD674:AD675"/>
    <mergeCell ref="AD713:AD714"/>
    <mergeCell ref="AD715:AD716"/>
    <mergeCell ref="AD717:AD718"/>
    <mergeCell ref="AD719:AD720"/>
    <mergeCell ref="AD721:AD722"/>
    <mergeCell ref="AD723:AD724"/>
    <mergeCell ref="AD725:AD726"/>
    <mergeCell ref="AD676:AD677"/>
    <mergeCell ref="AD678:AD679"/>
    <mergeCell ref="AD680:AD681"/>
    <mergeCell ref="AD683:AD684"/>
    <mergeCell ref="AD685:AD686"/>
    <mergeCell ref="AD687:AD688"/>
    <mergeCell ref="AD689:AD690"/>
    <mergeCell ref="AD691:AD692"/>
    <mergeCell ref="AD694:AD695"/>
    <mergeCell ref="AD696:AD697"/>
    <mergeCell ref="AD698:AD699"/>
    <mergeCell ref="AD700:AD701"/>
    <mergeCell ref="AD702:AD703"/>
    <mergeCell ref="AD704:AD705"/>
    <mergeCell ref="AD707:AD708"/>
    <mergeCell ref="AD709:AD710"/>
    <mergeCell ref="AD711:AD712"/>
    <mergeCell ref="AD638:AD639"/>
    <mergeCell ref="AD640:AD641"/>
    <mergeCell ref="AD642:AD643"/>
    <mergeCell ref="AD644:AD645"/>
    <mergeCell ref="AD646:AD647"/>
    <mergeCell ref="AD648:AD649"/>
    <mergeCell ref="AD650:AD651"/>
    <mergeCell ref="AD652:AD653"/>
    <mergeCell ref="AD654:AD655"/>
    <mergeCell ref="AD656:AD657"/>
    <mergeCell ref="AD660:AD661"/>
    <mergeCell ref="AD662:AD663"/>
    <mergeCell ref="AD664:AD665"/>
    <mergeCell ref="AD666:AD667"/>
    <mergeCell ref="AD668:AD669"/>
    <mergeCell ref="AD670:AD671"/>
    <mergeCell ref="AD672:AD673"/>
    <mergeCell ref="AD629:AD630"/>
    <mergeCell ref="AD632:AD633"/>
    <mergeCell ref="AD604:AD605"/>
    <mergeCell ref="AD634:AD635"/>
    <mergeCell ref="AD636:AD637"/>
    <mergeCell ref="AD594:AD595"/>
    <mergeCell ref="AD596:AD597"/>
    <mergeCell ref="AD598:AD599"/>
    <mergeCell ref="AD600:AD601"/>
    <mergeCell ref="AD607:AD608"/>
    <mergeCell ref="AD609:AD610"/>
    <mergeCell ref="AD611:AD612"/>
    <mergeCell ref="AD613:AD614"/>
    <mergeCell ref="AD615:AD616"/>
    <mergeCell ref="AD617:AD618"/>
    <mergeCell ref="AD619:AD620"/>
    <mergeCell ref="AD621:AD622"/>
    <mergeCell ref="AD568:AD569"/>
    <mergeCell ref="AD558:AD559"/>
    <mergeCell ref="AD570:AD571"/>
    <mergeCell ref="AD572:AD573"/>
    <mergeCell ref="AD574:AD575"/>
    <mergeCell ref="AD576:AD577"/>
    <mergeCell ref="AD578:AD579"/>
    <mergeCell ref="AD580:AD581"/>
    <mergeCell ref="AD582:AD583"/>
    <mergeCell ref="AD584:AD585"/>
    <mergeCell ref="AD586:AD587"/>
    <mergeCell ref="AD588:AD589"/>
    <mergeCell ref="AD590:AD591"/>
    <mergeCell ref="AD592:AD593"/>
    <mergeCell ref="AD623:AD624"/>
    <mergeCell ref="AD625:AD626"/>
    <mergeCell ref="AD627:AD628"/>
    <mergeCell ref="AD562:AD563"/>
    <mergeCell ref="AD560:AD561"/>
    <mergeCell ref="AD602:AD603"/>
    <mergeCell ref="AD564:AD565"/>
    <mergeCell ref="AD566:AD567"/>
    <mergeCell ref="AD496:AD497"/>
    <mergeCell ref="AD498:AD499"/>
    <mergeCell ref="AD500:AD501"/>
    <mergeCell ref="AD504:AD505"/>
    <mergeCell ref="AD506:AD507"/>
    <mergeCell ref="AD508:AD509"/>
    <mergeCell ref="AD510:AD511"/>
    <mergeCell ref="AD512:AD513"/>
    <mergeCell ref="AD514:AD515"/>
    <mergeCell ref="AD516:AD517"/>
    <mergeCell ref="AD518:AD519"/>
    <mergeCell ref="AD520:AD521"/>
    <mergeCell ref="AD522:AD523"/>
    <mergeCell ref="AD524:AD525"/>
    <mergeCell ref="AD526:AD527"/>
    <mergeCell ref="AD528:AD529"/>
    <mergeCell ref="AD490:AD491"/>
    <mergeCell ref="AD492:AD493"/>
    <mergeCell ref="AD494:AD495"/>
    <mergeCell ref="AD530:AD531"/>
    <mergeCell ref="AD532:AD533"/>
    <mergeCell ref="AD534:AD535"/>
    <mergeCell ref="AD536:AD537"/>
    <mergeCell ref="AD538:AD539"/>
    <mergeCell ref="AD540:AD541"/>
    <mergeCell ref="AD542:AD543"/>
    <mergeCell ref="AD544:AD545"/>
    <mergeCell ref="AD546:AD547"/>
    <mergeCell ref="AD548:AD549"/>
    <mergeCell ref="AD550:AD551"/>
    <mergeCell ref="AD552:AD553"/>
    <mergeCell ref="AD554:AD555"/>
    <mergeCell ref="AD556:AD557"/>
    <mergeCell ref="AD461:AD462"/>
    <mergeCell ref="AD463:AD464"/>
    <mergeCell ref="AD465:AD466"/>
    <mergeCell ref="AD386:AD387"/>
    <mergeCell ref="AD374:AD375"/>
    <mergeCell ref="AD467:AD468"/>
    <mergeCell ref="AD469:AD470"/>
    <mergeCell ref="AD471:AD472"/>
    <mergeCell ref="AD434:AD435"/>
    <mergeCell ref="AD438:AD439"/>
    <mergeCell ref="AD440:AD441"/>
    <mergeCell ref="AD442:AD443"/>
    <mergeCell ref="AD479:AD480"/>
    <mergeCell ref="AD481:AD482"/>
    <mergeCell ref="AD483:AD484"/>
    <mergeCell ref="AD485:AD486"/>
    <mergeCell ref="AD487:AD488"/>
    <mergeCell ref="AD298:AD299"/>
    <mergeCell ref="AD300:AD301"/>
    <mergeCell ref="AD302:AD303"/>
    <mergeCell ref="AD304:AD305"/>
    <mergeCell ref="AD347:AD348"/>
    <mergeCell ref="AD349:AD350"/>
    <mergeCell ref="AD473:AD474"/>
    <mergeCell ref="AD447:AD448"/>
    <mergeCell ref="AD449:AD450"/>
    <mergeCell ref="AD451:AD452"/>
    <mergeCell ref="AD453:AD454"/>
    <mergeCell ref="AD455:AD456"/>
    <mergeCell ref="AD457:AD458"/>
    <mergeCell ref="AD459:AD460"/>
    <mergeCell ref="AD89:AD90"/>
    <mergeCell ref="AC169:AC170"/>
    <mergeCell ref="AD114:AD115"/>
    <mergeCell ref="AD116:AD117"/>
    <mergeCell ref="AD118:AD119"/>
    <mergeCell ref="AD121:AD122"/>
    <mergeCell ref="AD123:AD124"/>
    <mergeCell ref="AD243:AD244"/>
    <mergeCell ref="AD245:AD246"/>
    <mergeCell ref="AD247:AD248"/>
    <mergeCell ref="AD413:AD414"/>
    <mergeCell ref="AD388:AD389"/>
    <mergeCell ref="AD376:AD377"/>
    <mergeCell ref="AD378:AD379"/>
    <mergeCell ref="AD380:AD381"/>
    <mergeCell ref="AD382:AD383"/>
    <mergeCell ref="AD407:AD408"/>
    <mergeCell ref="AD409:AD410"/>
    <mergeCell ref="AD249:AD250"/>
    <mergeCell ref="AD53:AD54"/>
    <mergeCell ref="AD55:AD56"/>
    <mergeCell ref="AD57:AD58"/>
    <mergeCell ref="AD59:AD60"/>
    <mergeCell ref="AD61:AD62"/>
    <mergeCell ref="AD63:AD64"/>
    <mergeCell ref="AD65:AD66"/>
    <mergeCell ref="AD67:AD68"/>
    <mergeCell ref="AD91:AD92"/>
    <mergeCell ref="AD93:AD94"/>
    <mergeCell ref="AD233:AD234"/>
    <mergeCell ref="AD235:AD236"/>
    <mergeCell ref="AD237:AD238"/>
    <mergeCell ref="AD294:AD295"/>
    <mergeCell ref="AC73:AC74"/>
    <mergeCell ref="AD71:AD72"/>
    <mergeCell ref="AC67:AC68"/>
    <mergeCell ref="AC71:AC72"/>
    <mergeCell ref="AC65:AC66"/>
    <mergeCell ref="AD95:AD96"/>
    <mergeCell ref="AD97:AD98"/>
    <mergeCell ref="AD99:AD100"/>
    <mergeCell ref="AD101:AD102"/>
    <mergeCell ref="AD103:AD104"/>
    <mergeCell ref="AD255:AD256"/>
    <mergeCell ref="AD262:AD263"/>
    <mergeCell ref="AD268:AD269"/>
    <mergeCell ref="AD270:AD271"/>
    <mergeCell ref="AD272:AD273"/>
    <mergeCell ref="AD274:AD275"/>
    <mergeCell ref="AD276:AD277"/>
    <mergeCell ref="AD4:AD5"/>
    <mergeCell ref="AD9:AD10"/>
    <mergeCell ref="AD11:AD12"/>
    <mergeCell ref="AD13:AD14"/>
    <mergeCell ref="AD15:AD16"/>
    <mergeCell ref="AD17:AD18"/>
    <mergeCell ref="AD19:AD20"/>
    <mergeCell ref="AD21:AD22"/>
    <mergeCell ref="AD23:AD24"/>
    <mergeCell ref="AD25:AD26"/>
    <mergeCell ref="AD29:AD30"/>
    <mergeCell ref="AD31:AD32"/>
    <mergeCell ref="AD33:AD34"/>
    <mergeCell ref="AD35:AD36"/>
    <mergeCell ref="AD37:AD38"/>
    <mergeCell ref="AD39:AD40"/>
    <mergeCell ref="AD41:AD42"/>
    <mergeCell ref="AC13:AC14"/>
    <mergeCell ref="AD105:AD106"/>
    <mergeCell ref="AD107:AD108"/>
    <mergeCell ref="AD187:AD188"/>
    <mergeCell ref="AD189:AD190"/>
    <mergeCell ref="AD191:AD192"/>
    <mergeCell ref="AD219:AD220"/>
    <mergeCell ref="AD221:AD222"/>
    <mergeCell ref="AD223:AD224"/>
    <mergeCell ref="AD225:AD226"/>
    <mergeCell ref="AD227:AD228"/>
    <mergeCell ref="AD229:AD230"/>
    <mergeCell ref="AD183:AD184"/>
    <mergeCell ref="AD185:AD186"/>
    <mergeCell ref="AE262:AE263"/>
    <mergeCell ref="AC405:AC406"/>
    <mergeCell ref="AC426:AC427"/>
    <mergeCell ref="AC251:AC252"/>
    <mergeCell ref="AC324:AC325"/>
    <mergeCell ref="AC286:AC287"/>
    <mergeCell ref="AC235:AC236"/>
    <mergeCell ref="AD372:AD373"/>
    <mergeCell ref="AD370:AD371"/>
    <mergeCell ref="AC370:AC371"/>
    <mergeCell ref="AD239:AD240"/>
    <mergeCell ref="AD324:AD325"/>
    <mergeCell ref="AD326:AD327"/>
    <mergeCell ref="AD328:AD329"/>
    <mergeCell ref="AD330:AD331"/>
    <mergeCell ref="AD332:AD333"/>
    <mergeCell ref="AD334:AD335"/>
    <mergeCell ref="AD341:AD342"/>
    <mergeCell ref="AD356:AD357"/>
    <mergeCell ref="AD338:AD339"/>
    <mergeCell ref="AD351:AD352"/>
    <mergeCell ref="AD353:AD354"/>
    <mergeCell ref="AD358:AD359"/>
    <mergeCell ref="AD360:AD361"/>
    <mergeCell ref="AD362:AD363"/>
    <mergeCell ref="AD368:AD369"/>
    <mergeCell ref="AC264:AC265"/>
    <mergeCell ref="AC320:AC321"/>
    <mergeCell ref="AE341:AE342"/>
    <mergeCell ref="AE343:AE344"/>
    <mergeCell ref="AD264:AD265"/>
    <mergeCell ref="AD308:AD309"/>
    <mergeCell ref="AD310:AD311"/>
    <mergeCell ref="AD312:AD313"/>
    <mergeCell ref="AD314:AD315"/>
    <mergeCell ref="AC366:AC367"/>
    <mergeCell ref="AD364:AD365"/>
    <mergeCell ref="AC364:AC365"/>
    <mergeCell ref="AD366:AD367"/>
    <mergeCell ref="AE345:AE346"/>
    <mergeCell ref="AE347:AE348"/>
    <mergeCell ref="AE349:AE350"/>
    <mergeCell ref="AE356:AE357"/>
    <mergeCell ref="AE351:AE352"/>
    <mergeCell ref="AD316:AD317"/>
    <mergeCell ref="AD318:AD319"/>
    <mergeCell ref="AD320:AD321"/>
    <mergeCell ref="AD322:AD323"/>
    <mergeCell ref="AD306:AD307"/>
    <mergeCell ref="AD266:AD267"/>
    <mergeCell ref="AD278:AD279"/>
    <mergeCell ref="AD280:AD281"/>
    <mergeCell ref="AD282:AD283"/>
    <mergeCell ref="AD253:AD254"/>
    <mergeCell ref="AD286:AD287"/>
    <mergeCell ref="AD288:AD289"/>
    <mergeCell ref="AD290:AD291"/>
    <mergeCell ref="AD292:AD293"/>
    <mergeCell ref="AC528:AC529"/>
    <mergeCell ref="AC453:AC454"/>
    <mergeCell ref="AC479:AC480"/>
    <mergeCell ref="AC380:AC381"/>
    <mergeCell ref="AC382:AC383"/>
    <mergeCell ref="AC532:AC533"/>
    <mergeCell ref="AC485:AC486"/>
    <mergeCell ref="AD384:AD385"/>
    <mergeCell ref="AD392:AD393"/>
    <mergeCell ref="AD394:AD395"/>
    <mergeCell ref="AD396:AD397"/>
    <mergeCell ref="AD398:AD399"/>
    <mergeCell ref="AD400:AD401"/>
    <mergeCell ref="AD403:AD404"/>
    <mergeCell ref="AD405:AD406"/>
    <mergeCell ref="AD415:AD416"/>
    <mergeCell ref="AD417:AD418"/>
    <mergeCell ref="AD420:AD421"/>
    <mergeCell ref="AD422:AD423"/>
    <mergeCell ref="AD424:AD425"/>
    <mergeCell ref="AD426:AD427"/>
    <mergeCell ref="AD428:AD429"/>
    <mergeCell ref="AD430:AD431"/>
    <mergeCell ref="AD436:AD437"/>
    <mergeCell ref="AC451:AC452"/>
    <mergeCell ref="AC449:AC450"/>
    <mergeCell ref="AE560:AE561"/>
    <mergeCell ref="AE564:AE565"/>
    <mergeCell ref="AE444:AE445"/>
    <mergeCell ref="AE447:AE448"/>
    <mergeCell ref="AE449:AE450"/>
    <mergeCell ref="AE522:AE523"/>
    <mergeCell ref="AE629:AE630"/>
    <mergeCell ref="AE440:AE441"/>
    <mergeCell ref="AE483:AE484"/>
    <mergeCell ref="AE485:AE486"/>
    <mergeCell ref="AE467:AE468"/>
    <mergeCell ref="AE487:AE488"/>
    <mergeCell ref="AE506:AE507"/>
    <mergeCell ref="AE508:AE509"/>
    <mergeCell ref="AE574:AE575"/>
    <mergeCell ref="AE496:AE497"/>
    <mergeCell ref="AE504:AE505"/>
    <mergeCell ref="AE492:AE493"/>
    <mergeCell ref="AE510:AE511"/>
    <mergeCell ref="AE512:AE513"/>
    <mergeCell ref="AE514:AE515"/>
    <mergeCell ref="AE516:AE517"/>
    <mergeCell ref="AE518:AE519"/>
    <mergeCell ref="AE520:AE521"/>
    <mergeCell ref="AE528:AE529"/>
    <mergeCell ref="AE536:AE537"/>
    <mergeCell ref="AE540:AE541"/>
    <mergeCell ref="AE442:AE443"/>
    <mergeCell ref="AD475:AD476"/>
    <mergeCell ref="AD477:AD478"/>
    <mergeCell ref="L35:L36"/>
    <mergeCell ref="M35:M36"/>
    <mergeCell ref="N35:N36"/>
    <mergeCell ref="L41:L42"/>
    <mergeCell ref="M41:M42"/>
    <mergeCell ref="N41:N42"/>
    <mergeCell ref="J39:J40"/>
    <mergeCell ref="K39:K40"/>
    <mergeCell ref="E35:E36"/>
    <mergeCell ref="H65:H66"/>
    <mergeCell ref="I65:I66"/>
    <mergeCell ref="J65:J66"/>
    <mergeCell ref="AD87:AD88"/>
    <mergeCell ref="N73:N74"/>
    <mergeCell ref="AB37:AB38"/>
    <mergeCell ref="L65:L66"/>
    <mergeCell ref="N67:N68"/>
    <mergeCell ref="AC37:AC38"/>
    <mergeCell ref="AC51:AC52"/>
    <mergeCell ref="AC41:AC42"/>
    <mergeCell ref="AD77:AD78"/>
    <mergeCell ref="AD79:AD80"/>
    <mergeCell ref="AD81:AD82"/>
    <mergeCell ref="AD83:AD84"/>
    <mergeCell ref="AD85:AD86"/>
    <mergeCell ref="M45:M46"/>
    <mergeCell ref="M47:M48"/>
    <mergeCell ref="L47:L48"/>
    <mergeCell ref="L39:L40"/>
    <mergeCell ref="AB41:AB42"/>
    <mergeCell ref="E59:E60"/>
    <mergeCell ref="K61:K62"/>
    <mergeCell ref="G57:G58"/>
    <mergeCell ref="G59:G60"/>
    <mergeCell ref="H59:H60"/>
    <mergeCell ref="K63:K64"/>
    <mergeCell ref="M39:M40"/>
    <mergeCell ref="L57:L58"/>
    <mergeCell ref="M49:M50"/>
    <mergeCell ref="K53:K54"/>
    <mergeCell ref="L53:L54"/>
    <mergeCell ref="L55:L56"/>
    <mergeCell ref="M55:M56"/>
    <mergeCell ref="H55:H56"/>
    <mergeCell ref="M51:M52"/>
    <mergeCell ref="K41:K42"/>
    <mergeCell ref="A31:A32"/>
    <mergeCell ref="C31:C32"/>
    <mergeCell ref="A41:A42"/>
    <mergeCell ref="C41:C42"/>
    <mergeCell ref="D41:D42"/>
    <mergeCell ref="E41:E42"/>
    <mergeCell ref="G41:G42"/>
    <mergeCell ref="H41:H42"/>
    <mergeCell ref="I41:I42"/>
    <mergeCell ref="J41:J42"/>
    <mergeCell ref="A39:A40"/>
    <mergeCell ref="C39:C40"/>
    <mergeCell ref="D39:D40"/>
    <mergeCell ref="E39:E40"/>
    <mergeCell ref="G39:G40"/>
    <mergeCell ref="H39:H40"/>
    <mergeCell ref="I39:I40"/>
    <mergeCell ref="A37:A38"/>
    <mergeCell ref="C37:C38"/>
    <mergeCell ref="D37:D38"/>
    <mergeCell ref="G31:G32"/>
    <mergeCell ref="H31:H32"/>
    <mergeCell ref="I31:I32"/>
    <mergeCell ref="A35:A36"/>
    <mergeCell ref="I33:I34"/>
    <mergeCell ref="J33:J34"/>
    <mergeCell ref="D35:D36"/>
    <mergeCell ref="E37:E38"/>
    <mergeCell ref="K31:K32"/>
    <mergeCell ref="AD73:AD74"/>
    <mergeCell ref="AD75:AD76"/>
    <mergeCell ref="AC57:AC58"/>
    <mergeCell ref="AC53:AC54"/>
    <mergeCell ref="AC89:AC90"/>
    <mergeCell ref="AD69:AD70"/>
    <mergeCell ref="F57:F58"/>
    <mergeCell ref="F59:F60"/>
    <mergeCell ref="F61:F62"/>
    <mergeCell ref="F53:F54"/>
    <mergeCell ref="F75:F76"/>
    <mergeCell ref="F77:F78"/>
    <mergeCell ref="F79:F80"/>
    <mergeCell ref="F81:F82"/>
    <mergeCell ref="F83:F84"/>
    <mergeCell ref="M61:M62"/>
    <mergeCell ref="M53:M54"/>
    <mergeCell ref="N55:N56"/>
    <mergeCell ref="N61:N62"/>
    <mergeCell ref="AB61:AB62"/>
    <mergeCell ref="AC61:AC62"/>
    <mergeCell ref="F65:F66"/>
    <mergeCell ref="I59:I60"/>
    <mergeCell ref="N59:N60"/>
    <mergeCell ref="AB59:AB60"/>
    <mergeCell ref="AC59:AC60"/>
    <mergeCell ref="M59:M60"/>
    <mergeCell ref="N65:N66"/>
    <mergeCell ref="L63:L64"/>
    <mergeCell ref="M63:M64"/>
    <mergeCell ref="N69:N70"/>
    <mergeCell ref="I79:I80"/>
    <mergeCell ref="J79:J80"/>
    <mergeCell ref="G89:G90"/>
    <mergeCell ref="H89:H90"/>
    <mergeCell ref="E91:E92"/>
    <mergeCell ref="K65:K66"/>
    <mergeCell ref="AC23:AC24"/>
    <mergeCell ref="AC39:AC40"/>
    <mergeCell ref="N29:N30"/>
    <mergeCell ref="AB29:AB30"/>
    <mergeCell ref="AC29:AC30"/>
    <mergeCell ref="M31:M32"/>
    <mergeCell ref="N31:N32"/>
    <mergeCell ref="N37:N38"/>
    <mergeCell ref="AB31:AB32"/>
    <mergeCell ref="AC31:AC32"/>
    <mergeCell ref="E25:E26"/>
    <mergeCell ref="G25:G26"/>
    <mergeCell ref="H25:H26"/>
    <mergeCell ref="K33:K34"/>
    <mergeCell ref="L33:L34"/>
    <mergeCell ref="N25:N26"/>
    <mergeCell ref="AB25:AB26"/>
    <mergeCell ref="AC25:AC26"/>
    <mergeCell ref="AC33:AC34"/>
    <mergeCell ref="I29:I30"/>
    <mergeCell ref="I25:I26"/>
    <mergeCell ref="J31:J32"/>
    <mergeCell ref="AB35:AB36"/>
    <mergeCell ref="AB39:AB40"/>
    <mergeCell ref="I35:I36"/>
    <mergeCell ref="J35:J36"/>
    <mergeCell ref="K25:K26"/>
    <mergeCell ref="L25:L26"/>
    <mergeCell ref="M25:M26"/>
    <mergeCell ref="L37:L38"/>
    <mergeCell ref="M37:M38"/>
    <mergeCell ref="G37:G38"/>
    <mergeCell ref="J29:J30"/>
    <mergeCell ref="C29:C30"/>
    <mergeCell ref="D29:D30"/>
    <mergeCell ref="E29:E30"/>
    <mergeCell ref="G29:G30"/>
    <mergeCell ref="H37:H38"/>
    <mergeCell ref="I37:I38"/>
    <mergeCell ref="E31:E32"/>
    <mergeCell ref="M23:M24"/>
    <mergeCell ref="N23:N24"/>
    <mergeCell ref="AB23:AB24"/>
    <mergeCell ref="D31:D32"/>
    <mergeCell ref="J25:J26"/>
    <mergeCell ref="K35:K36"/>
    <mergeCell ref="K37:K38"/>
    <mergeCell ref="D33:D34"/>
    <mergeCell ref="J37:J38"/>
    <mergeCell ref="M33:M34"/>
    <mergeCell ref="C35:C36"/>
    <mergeCell ref="C33:C34"/>
    <mergeCell ref="L31:L32"/>
    <mergeCell ref="G35:G36"/>
    <mergeCell ref="H35:H36"/>
    <mergeCell ref="E33:E34"/>
    <mergeCell ref="G33:G34"/>
    <mergeCell ref="H33:H34"/>
    <mergeCell ref="AB19:AB20"/>
    <mergeCell ref="G21:G22"/>
    <mergeCell ref="L23:L24"/>
    <mergeCell ref="C21:C22"/>
    <mergeCell ref="H21:H22"/>
    <mergeCell ref="I21:I22"/>
    <mergeCell ref="D21:D22"/>
    <mergeCell ref="J21:J22"/>
    <mergeCell ref="K21:K22"/>
    <mergeCell ref="L21:L22"/>
    <mergeCell ref="M21:M22"/>
    <mergeCell ref="N21:N22"/>
    <mergeCell ref="AB21:AB22"/>
    <mergeCell ref="K15:K16"/>
    <mergeCell ref="AB17:AB18"/>
    <mergeCell ref="E19:E20"/>
    <mergeCell ref="E21:E22"/>
    <mergeCell ref="G23:G24"/>
    <mergeCell ref="H23:H24"/>
    <mergeCell ref="I23:I24"/>
    <mergeCell ref="J23:J24"/>
    <mergeCell ref="K23:K24"/>
    <mergeCell ref="AE19:AE20"/>
    <mergeCell ref="M17:M18"/>
    <mergeCell ref="N17:N18"/>
    <mergeCell ref="AC17:AC18"/>
    <mergeCell ref="G17:G18"/>
    <mergeCell ref="H17:H18"/>
    <mergeCell ref="I17:I18"/>
    <mergeCell ref="AE15:AE16"/>
    <mergeCell ref="J17:J18"/>
    <mergeCell ref="K17:K18"/>
    <mergeCell ref="L17:L18"/>
    <mergeCell ref="AC21:AC22"/>
    <mergeCell ref="AC19:AC20"/>
    <mergeCell ref="L15:L16"/>
    <mergeCell ref="M15:M16"/>
    <mergeCell ref="G15:G16"/>
    <mergeCell ref="H15:H16"/>
    <mergeCell ref="I15:I16"/>
    <mergeCell ref="J15:J16"/>
    <mergeCell ref="AB15:AB16"/>
    <mergeCell ref="N15:N16"/>
    <mergeCell ref="G19:G20"/>
    <mergeCell ref="H19:H20"/>
    <mergeCell ref="I19:I20"/>
    <mergeCell ref="J19:J20"/>
    <mergeCell ref="K19:K20"/>
    <mergeCell ref="L19:L20"/>
    <mergeCell ref="M19:M20"/>
    <mergeCell ref="N19:N20"/>
    <mergeCell ref="AC674:AC675"/>
    <mergeCell ref="AB629:AB630"/>
    <mergeCell ref="N629:N630"/>
    <mergeCell ref="K632:K633"/>
    <mergeCell ref="L632:L633"/>
    <mergeCell ref="M632:M633"/>
    <mergeCell ref="N632:N633"/>
    <mergeCell ref="AB632:AB633"/>
    <mergeCell ref="AC632:AC633"/>
    <mergeCell ref="C632:C633"/>
    <mergeCell ref="D632:D633"/>
    <mergeCell ref="J680:J681"/>
    <mergeCell ref="K680:K681"/>
    <mergeCell ref="L680:L681"/>
    <mergeCell ref="M680:M681"/>
    <mergeCell ref="N680:N681"/>
    <mergeCell ref="AB678:AB679"/>
    <mergeCell ref="AB674:AB675"/>
    <mergeCell ref="D674:D675"/>
    <mergeCell ref="E674:E675"/>
    <mergeCell ref="G674:G675"/>
    <mergeCell ref="H674:H675"/>
    <mergeCell ref="I674:I675"/>
    <mergeCell ref="J674:J675"/>
    <mergeCell ref="K674:K675"/>
    <mergeCell ref="L674:L675"/>
    <mergeCell ref="M674:M675"/>
    <mergeCell ref="AC678:AC679"/>
    <mergeCell ref="AC656:AC657"/>
    <mergeCell ref="AC629:AC630"/>
    <mergeCell ref="AB634:AB635"/>
    <mergeCell ref="AC634:AC635"/>
    <mergeCell ref="A680:A681"/>
    <mergeCell ref="C680:C681"/>
    <mergeCell ref="A676:A677"/>
    <mergeCell ref="A678:A679"/>
    <mergeCell ref="C678:C679"/>
    <mergeCell ref="D678:D679"/>
    <mergeCell ref="E678:E679"/>
    <mergeCell ref="G678:G679"/>
    <mergeCell ref="H678:H679"/>
    <mergeCell ref="I678:I679"/>
    <mergeCell ref="J678:J679"/>
    <mergeCell ref="K678:K679"/>
    <mergeCell ref="L678:L679"/>
    <mergeCell ref="M678:M679"/>
    <mergeCell ref="N678:N679"/>
    <mergeCell ref="B676:B677"/>
    <mergeCell ref="B678:B679"/>
    <mergeCell ref="B680:B681"/>
    <mergeCell ref="AF676:AF677"/>
    <mergeCell ref="C11:C12"/>
    <mergeCell ref="D11:D12"/>
    <mergeCell ref="E11:E12"/>
    <mergeCell ref="G11:G12"/>
    <mergeCell ref="H11:H12"/>
    <mergeCell ref="I11:I12"/>
    <mergeCell ref="J11:J12"/>
    <mergeCell ref="K11:K12"/>
    <mergeCell ref="L11:L12"/>
    <mergeCell ref="M11:M12"/>
    <mergeCell ref="N11:N12"/>
    <mergeCell ref="AC11:AC12"/>
    <mergeCell ref="C13:C14"/>
    <mergeCell ref="D13:D14"/>
    <mergeCell ref="AB11:AB12"/>
    <mergeCell ref="AF17:AF18"/>
    <mergeCell ref="AC15:AC16"/>
    <mergeCell ref="C676:C677"/>
    <mergeCell ref="D676:D677"/>
    <mergeCell ref="E676:E677"/>
    <mergeCell ref="G676:G677"/>
    <mergeCell ref="H676:H677"/>
    <mergeCell ref="I676:I677"/>
    <mergeCell ref="J676:J677"/>
    <mergeCell ref="K676:K677"/>
    <mergeCell ref="L676:L677"/>
    <mergeCell ref="AB676:AB677"/>
    <mergeCell ref="AC676:AC677"/>
    <mergeCell ref="N674:N675"/>
    <mergeCell ref="C25:C26"/>
    <mergeCell ref="D25:D26"/>
    <mergeCell ref="AB638:AB639"/>
    <mergeCell ref="AC638:AC639"/>
    <mergeCell ref="M629:M630"/>
    <mergeCell ref="L629:L630"/>
    <mergeCell ref="K629:K630"/>
    <mergeCell ref="AB654:AB655"/>
    <mergeCell ref="AC654:AC655"/>
    <mergeCell ref="H654:H655"/>
    <mergeCell ref="C646:C647"/>
    <mergeCell ref="D646:D647"/>
    <mergeCell ref="G642:G643"/>
    <mergeCell ref="M652:M653"/>
    <mergeCell ref="N652:N653"/>
    <mergeCell ref="D634:D635"/>
    <mergeCell ref="AC650:AC651"/>
    <mergeCell ref="D629:D630"/>
    <mergeCell ref="C629:C630"/>
    <mergeCell ref="J652:J653"/>
    <mergeCell ref="K652:K653"/>
    <mergeCell ref="L652:L653"/>
    <mergeCell ref="E648:E649"/>
    <mergeCell ref="I646:I647"/>
    <mergeCell ref="J646:J647"/>
    <mergeCell ref="K644:K645"/>
    <mergeCell ref="L644:L645"/>
    <mergeCell ref="C652:C653"/>
    <mergeCell ref="D652:D653"/>
    <mergeCell ref="E652:E653"/>
    <mergeCell ref="AC652:AC653"/>
    <mergeCell ref="AC646:AC647"/>
    <mergeCell ref="E646:E647"/>
    <mergeCell ref="G646:G647"/>
    <mergeCell ref="A632:A633"/>
    <mergeCell ref="A526:A527"/>
    <mergeCell ref="C526:C527"/>
    <mergeCell ref="G504:G505"/>
    <mergeCell ref="H504:H505"/>
    <mergeCell ref="I504:I505"/>
    <mergeCell ref="J504:J505"/>
    <mergeCell ref="G522:G523"/>
    <mergeCell ref="G516:G517"/>
    <mergeCell ref="C522:C523"/>
    <mergeCell ref="D522:D523"/>
    <mergeCell ref="A522:A523"/>
    <mergeCell ref="E522:E523"/>
    <mergeCell ref="G528:G529"/>
    <mergeCell ref="H528:H529"/>
    <mergeCell ref="A512:A513"/>
    <mergeCell ref="D526:D527"/>
    <mergeCell ref="I632:I633"/>
    <mergeCell ref="I516:I517"/>
    <mergeCell ref="F504:F505"/>
    <mergeCell ref="A528:A529"/>
    <mergeCell ref="F562:F563"/>
    <mergeCell ref="F564:F565"/>
    <mergeCell ref="F566:F567"/>
    <mergeCell ref="F568:F569"/>
    <mergeCell ref="F570:F571"/>
    <mergeCell ref="F572:F573"/>
    <mergeCell ref="J528:J529"/>
    <mergeCell ref="I514:I515"/>
    <mergeCell ref="C518:C519"/>
    <mergeCell ref="D518:D519"/>
    <mergeCell ref="E632:E633"/>
    <mergeCell ref="H398:H399"/>
    <mergeCell ref="G409:G410"/>
    <mergeCell ref="C400:C401"/>
    <mergeCell ref="D400:D401"/>
    <mergeCell ref="C407:C408"/>
    <mergeCell ref="D420:D421"/>
    <mergeCell ref="C434:C435"/>
    <mergeCell ref="D426:D427"/>
    <mergeCell ref="E426:E427"/>
    <mergeCell ref="A415:A416"/>
    <mergeCell ref="A409:A410"/>
    <mergeCell ref="E409:E410"/>
    <mergeCell ref="D455:D456"/>
    <mergeCell ref="F417:F418"/>
    <mergeCell ref="F420:F421"/>
    <mergeCell ref="F422:F423"/>
    <mergeCell ref="F424:F425"/>
    <mergeCell ref="F426:F427"/>
    <mergeCell ref="F428:F429"/>
    <mergeCell ref="F430:F431"/>
    <mergeCell ref="F438:F439"/>
    <mergeCell ref="B409:B410"/>
    <mergeCell ref="B411:B412"/>
    <mergeCell ref="F398:F399"/>
    <mergeCell ref="F400:F401"/>
    <mergeCell ref="F403:F404"/>
    <mergeCell ref="F405:F406"/>
    <mergeCell ref="F407:F408"/>
    <mergeCell ref="F409:F410"/>
    <mergeCell ref="F411:F412"/>
    <mergeCell ref="F413:F414"/>
    <mergeCell ref="F415:F416"/>
    <mergeCell ref="F461:F462"/>
    <mergeCell ref="F463:F464"/>
    <mergeCell ref="F465:F466"/>
    <mergeCell ref="F467:F468"/>
    <mergeCell ref="F469:F470"/>
    <mergeCell ref="B447:B448"/>
    <mergeCell ref="B449:B450"/>
    <mergeCell ref="B471:B472"/>
    <mergeCell ref="B455:B456"/>
    <mergeCell ref="B457:B458"/>
    <mergeCell ref="B459:B460"/>
    <mergeCell ref="B461:B462"/>
    <mergeCell ref="E518:E519"/>
    <mergeCell ref="G417:G418"/>
    <mergeCell ref="A473:A474"/>
    <mergeCell ref="G428:G429"/>
    <mergeCell ref="A398:A399"/>
    <mergeCell ref="C398:C399"/>
    <mergeCell ref="D398:D399"/>
    <mergeCell ref="E398:E399"/>
    <mergeCell ref="G398:G399"/>
    <mergeCell ref="B463:B464"/>
    <mergeCell ref="B465:B466"/>
    <mergeCell ref="B467:B468"/>
    <mergeCell ref="B469:B470"/>
    <mergeCell ref="B473:B474"/>
    <mergeCell ref="B475:B476"/>
    <mergeCell ref="B477:B478"/>
    <mergeCell ref="B479:B480"/>
    <mergeCell ref="B481:B482"/>
    <mergeCell ref="B483:B484"/>
    <mergeCell ref="B485:B486"/>
    <mergeCell ref="L75:L76"/>
    <mergeCell ref="J73:J74"/>
    <mergeCell ref="J95:J96"/>
    <mergeCell ref="AC223:AC224"/>
    <mergeCell ref="AB225:AB226"/>
    <mergeCell ref="AB270:AB271"/>
    <mergeCell ref="AB272:AB273"/>
    <mergeCell ref="AB183:AB184"/>
    <mergeCell ref="E133:E134"/>
    <mergeCell ref="G135:G136"/>
    <mergeCell ref="H135:H136"/>
    <mergeCell ref="I135:I136"/>
    <mergeCell ref="J135:J136"/>
    <mergeCell ref="K135:K136"/>
    <mergeCell ref="L135:L136"/>
    <mergeCell ref="G181:G182"/>
    <mergeCell ref="E249:E250"/>
    <mergeCell ref="J219:J220"/>
    <mergeCell ref="E233:E234"/>
    <mergeCell ref="J75:J76"/>
    <mergeCell ref="J81:J82"/>
    <mergeCell ref="E247:E248"/>
    <mergeCell ref="I219:I220"/>
    <mergeCell ref="E239:E240"/>
    <mergeCell ref="G239:G240"/>
    <mergeCell ref="G243:G244"/>
    <mergeCell ref="E231:E232"/>
    <mergeCell ref="E225:E226"/>
    <mergeCell ref="K75:K76"/>
    <mergeCell ref="E145:E146"/>
    <mergeCell ref="G145:G146"/>
    <mergeCell ref="H145:H146"/>
    <mergeCell ref="A112:A113"/>
    <mergeCell ref="C112:C113"/>
    <mergeCell ref="D110:D111"/>
    <mergeCell ref="E110:E111"/>
    <mergeCell ref="G110:G111"/>
    <mergeCell ref="H110:H111"/>
    <mergeCell ref="I110:I111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G91:G92"/>
    <mergeCell ref="I93:I94"/>
    <mergeCell ref="I81:I82"/>
    <mergeCell ref="I91:I92"/>
    <mergeCell ref="D81:D82"/>
    <mergeCell ref="D83:D84"/>
    <mergeCell ref="I97:I98"/>
    <mergeCell ref="I89:I90"/>
    <mergeCell ref="F97:F98"/>
    <mergeCell ref="AE69:AE70"/>
    <mergeCell ref="J59:J60"/>
    <mergeCell ref="A43:A44"/>
    <mergeCell ref="A47:A48"/>
    <mergeCell ref="L61:L62"/>
    <mergeCell ref="AB51:AB52"/>
    <mergeCell ref="N57:N58"/>
    <mergeCell ref="AB57:AB58"/>
    <mergeCell ref="M57:M58"/>
    <mergeCell ref="A53:A54"/>
    <mergeCell ref="C53:C54"/>
    <mergeCell ref="D53:D54"/>
    <mergeCell ref="E53:E54"/>
    <mergeCell ref="G53:G54"/>
    <mergeCell ref="H53:H54"/>
    <mergeCell ref="I53:I54"/>
    <mergeCell ref="I49:I50"/>
    <mergeCell ref="A55:A56"/>
    <mergeCell ref="J49:J50"/>
    <mergeCell ref="F67:F68"/>
    <mergeCell ref="F69:F70"/>
    <mergeCell ref="A51:A52"/>
    <mergeCell ref="C63:C64"/>
    <mergeCell ref="D63:D64"/>
    <mergeCell ref="E63:E64"/>
    <mergeCell ref="G63:G64"/>
    <mergeCell ref="H63:H64"/>
    <mergeCell ref="L59:L60"/>
    <mergeCell ref="I63:I64"/>
    <mergeCell ref="C57:C58"/>
    <mergeCell ref="D57:D58"/>
    <mergeCell ref="E57:E58"/>
    <mergeCell ref="H49:H50"/>
    <mergeCell ref="C49:C50"/>
    <mergeCell ref="D49:D50"/>
    <mergeCell ref="E51:E52"/>
    <mergeCell ref="H57:H58"/>
    <mergeCell ref="K57:K58"/>
    <mergeCell ref="K59:K60"/>
    <mergeCell ref="L49:L50"/>
    <mergeCell ref="D67:D68"/>
    <mergeCell ref="E55:E56"/>
    <mergeCell ref="I61:I62"/>
    <mergeCell ref="AB67:AB68"/>
    <mergeCell ref="I69:I70"/>
    <mergeCell ref="AB65:AB66"/>
    <mergeCell ref="N63:N64"/>
    <mergeCell ref="AB63:AB64"/>
    <mergeCell ref="AC63:AC64"/>
    <mergeCell ref="L67:L68"/>
    <mergeCell ref="I67:I68"/>
    <mergeCell ref="J67:J68"/>
    <mergeCell ref="K67:K68"/>
    <mergeCell ref="J61:J62"/>
    <mergeCell ref="H61:H62"/>
    <mergeCell ref="E65:E66"/>
    <mergeCell ref="G65:G66"/>
    <mergeCell ref="I43:I44"/>
    <mergeCell ref="J43:J44"/>
    <mergeCell ref="K43:K44"/>
    <mergeCell ref="K51:K52"/>
    <mergeCell ref="C47:C48"/>
    <mergeCell ref="D47:D48"/>
    <mergeCell ref="E47:E48"/>
    <mergeCell ref="G47:G48"/>
    <mergeCell ref="H47:H48"/>
    <mergeCell ref="I47:I48"/>
    <mergeCell ref="G43:G44"/>
    <mergeCell ref="H43:H44"/>
    <mergeCell ref="F43:F44"/>
    <mergeCell ref="F45:F46"/>
    <mergeCell ref="G45:G46"/>
    <mergeCell ref="G55:G56"/>
    <mergeCell ref="A59:A60"/>
    <mergeCell ref="C51:C52"/>
    <mergeCell ref="D51:D52"/>
    <mergeCell ref="J53:J54"/>
    <mergeCell ref="I55:I56"/>
    <mergeCell ref="J55:J56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F55:F56"/>
    <mergeCell ref="F47:F48"/>
    <mergeCell ref="F49:F50"/>
    <mergeCell ref="F51:F52"/>
    <mergeCell ref="H71:H72"/>
    <mergeCell ref="K73:K74"/>
    <mergeCell ref="G73:G74"/>
    <mergeCell ref="H73:H74"/>
    <mergeCell ref="I73:I74"/>
    <mergeCell ref="G67:G68"/>
    <mergeCell ref="H67:H68"/>
    <mergeCell ref="C59:C60"/>
    <mergeCell ref="D59:D60"/>
    <mergeCell ref="C73:C74"/>
    <mergeCell ref="J57:J58"/>
    <mergeCell ref="A65:A66"/>
    <mergeCell ref="C65:C66"/>
    <mergeCell ref="D65:D66"/>
    <mergeCell ref="E67:E68"/>
    <mergeCell ref="A67:A68"/>
    <mergeCell ref="B61:B62"/>
    <mergeCell ref="B63:B64"/>
    <mergeCell ref="B65:B66"/>
    <mergeCell ref="B67:B68"/>
    <mergeCell ref="B69:B70"/>
    <mergeCell ref="B71:B72"/>
    <mergeCell ref="B73:B74"/>
    <mergeCell ref="J69:J70"/>
    <mergeCell ref="K69:K70"/>
    <mergeCell ref="G51:G52"/>
    <mergeCell ref="H51:H52"/>
    <mergeCell ref="E49:E50"/>
    <mergeCell ref="G49:G50"/>
    <mergeCell ref="E17:E18"/>
    <mergeCell ref="E23:E24"/>
    <mergeCell ref="C9:C10"/>
    <mergeCell ref="A11:A12"/>
    <mergeCell ref="A13:A14"/>
    <mergeCell ref="A15:A16"/>
    <mergeCell ref="A17:A18"/>
    <mergeCell ref="M71:M72"/>
    <mergeCell ref="J63:J64"/>
    <mergeCell ref="A69:A70"/>
    <mergeCell ref="C69:C70"/>
    <mergeCell ref="D69:D70"/>
    <mergeCell ref="I71:I72"/>
    <mergeCell ref="J71:J72"/>
    <mergeCell ref="K71:K72"/>
    <mergeCell ref="L71:L72"/>
    <mergeCell ref="L69:L70"/>
    <mergeCell ref="M65:M66"/>
    <mergeCell ref="C67:C68"/>
    <mergeCell ref="A57:A58"/>
    <mergeCell ref="C71:C72"/>
    <mergeCell ref="D71:D72"/>
    <mergeCell ref="A63:A64"/>
    <mergeCell ref="F63:F64"/>
    <mergeCell ref="M67:M68"/>
    <mergeCell ref="I57:I58"/>
    <mergeCell ref="F71:F72"/>
    <mergeCell ref="L45:L46"/>
    <mergeCell ref="E43:E44"/>
    <mergeCell ref="H45:H46"/>
    <mergeCell ref="C45:C46"/>
    <mergeCell ref="D45:D46"/>
    <mergeCell ref="A29:A30"/>
    <mergeCell ref="K79:K80"/>
    <mergeCell ref="A61:A62"/>
    <mergeCell ref="C61:C62"/>
    <mergeCell ref="D61:D62"/>
    <mergeCell ref="E61:E62"/>
    <mergeCell ref="K77:K78"/>
    <mergeCell ref="E85:E86"/>
    <mergeCell ref="E79:E80"/>
    <mergeCell ref="G79:G80"/>
    <mergeCell ref="E89:E90"/>
    <mergeCell ref="A77:A78"/>
    <mergeCell ref="C77:C78"/>
    <mergeCell ref="D77:D78"/>
    <mergeCell ref="A79:A80"/>
    <mergeCell ref="C79:C80"/>
    <mergeCell ref="D79:D80"/>
    <mergeCell ref="D87:D88"/>
    <mergeCell ref="E87:E88"/>
    <mergeCell ref="G87:G88"/>
    <mergeCell ref="H87:H88"/>
    <mergeCell ref="I87:I88"/>
    <mergeCell ref="K87:K88"/>
    <mergeCell ref="G71:G72"/>
    <mergeCell ref="A73:A74"/>
    <mergeCell ref="F73:F74"/>
    <mergeCell ref="E45:E46"/>
    <mergeCell ref="I45:I46"/>
    <mergeCell ref="J45:J46"/>
    <mergeCell ref="J51:J52"/>
    <mergeCell ref="I51:I52"/>
    <mergeCell ref="K55:K56"/>
    <mergeCell ref="E81:E82"/>
    <mergeCell ref="G9:G10"/>
    <mergeCell ref="H9:H10"/>
    <mergeCell ref="G61:G62"/>
    <mergeCell ref="L9:L10"/>
    <mergeCell ref="M9:M10"/>
    <mergeCell ref="L79:L80"/>
    <mergeCell ref="L77:L78"/>
    <mergeCell ref="L93:L94"/>
    <mergeCell ref="E77:E78"/>
    <mergeCell ref="G77:G78"/>
    <mergeCell ref="H77:H78"/>
    <mergeCell ref="I77:I78"/>
    <mergeCell ref="A91:A92"/>
    <mergeCell ref="A93:A94"/>
    <mergeCell ref="D89:D90"/>
    <mergeCell ref="H79:H80"/>
    <mergeCell ref="G81:G82"/>
    <mergeCell ref="H81:H82"/>
    <mergeCell ref="D73:D74"/>
    <mergeCell ref="E73:E74"/>
    <mergeCell ref="K81:K82"/>
    <mergeCell ref="J77:J78"/>
    <mergeCell ref="A87:A88"/>
    <mergeCell ref="C89:C90"/>
    <mergeCell ref="H29:H30"/>
    <mergeCell ref="J91:J92"/>
    <mergeCell ref="G75:G76"/>
    <mergeCell ref="H75:H76"/>
    <mergeCell ref="I75:I76"/>
    <mergeCell ref="E15:E16"/>
    <mergeCell ref="A9:A10"/>
    <mergeCell ref="A2:AC2"/>
    <mergeCell ref="A3:I3"/>
    <mergeCell ref="S3:AC3"/>
    <mergeCell ref="A4:A5"/>
    <mergeCell ref="C4:C5"/>
    <mergeCell ref="D4:D5"/>
    <mergeCell ref="E4:E5"/>
    <mergeCell ref="G4:G5"/>
    <mergeCell ref="H4:H5"/>
    <mergeCell ref="I4:I5"/>
    <mergeCell ref="AB4:AB5"/>
    <mergeCell ref="AC4:AC5"/>
    <mergeCell ref="J4:J5"/>
    <mergeCell ref="K4:K5"/>
    <mergeCell ref="L4:M4"/>
    <mergeCell ref="N4:N5"/>
    <mergeCell ref="C75:C76"/>
    <mergeCell ref="D75:D76"/>
    <mergeCell ref="E75:E76"/>
    <mergeCell ref="K9:K10"/>
    <mergeCell ref="E69:E70"/>
    <mergeCell ref="G69:G70"/>
    <mergeCell ref="H69:H70"/>
    <mergeCell ref="D9:D10"/>
    <mergeCell ref="I9:I10"/>
    <mergeCell ref="C55:C56"/>
    <mergeCell ref="C43:C44"/>
    <mergeCell ref="D43:D44"/>
    <mergeCell ref="A71:A72"/>
    <mergeCell ref="A45:A46"/>
    <mergeCell ref="M73:M74"/>
    <mergeCell ref="A75:A76"/>
    <mergeCell ref="E9:E10"/>
    <mergeCell ref="H219:H220"/>
    <mergeCell ref="J47:J48"/>
    <mergeCell ref="K47:K48"/>
    <mergeCell ref="K49:K50"/>
    <mergeCell ref="M77:M78"/>
    <mergeCell ref="J147:J148"/>
    <mergeCell ref="J9:J10"/>
    <mergeCell ref="K29:K30"/>
    <mergeCell ref="L29:L30"/>
    <mergeCell ref="M29:M30"/>
    <mergeCell ref="L89:L90"/>
    <mergeCell ref="L73:L74"/>
    <mergeCell ref="M177:M178"/>
    <mergeCell ref="L181:L182"/>
    <mergeCell ref="L187:L188"/>
    <mergeCell ref="K181:K182"/>
    <mergeCell ref="E71:E72"/>
    <mergeCell ref="J213:J214"/>
    <mergeCell ref="J185:J186"/>
    <mergeCell ref="K185:K186"/>
    <mergeCell ref="J187:J188"/>
    <mergeCell ref="K187:K188"/>
    <mergeCell ref="K183:K184"/>
    <mergeCell ref="L217:L218"/>
    <mergeCell ref="M209:M210"/>
    <mergeCell ref="G161:G162"/>
    <mergeCell ref="E95:E96"/>
    <mergeCell ref="G95:G96"/>
    <mergeCell ref="H95:H96"/>
    <mergeCell ref="G99:G100"/>
    <mergeCell ref="F131:F132"/>
    <mergeCell ref="B259:B260"/>
    <mergeCell ref="B262:B263"/>
    <mergeCell ref="B264:B265"/>
    <mergeCell ref="B266:B267"/>
    <mergeCell ref="G237:G238"/>
    <mergeCell ref="H237:H238"/>
    <mergeCell ref="F294:F295"/>
    <mergeCell ref="B233:B234"/>
    <mergeCell ref="B235:B236"/>
    <mergeCell ref="B237:B238"/>
    <mergeCell ref="B239:B240"/>
    <mergeCell ref="B241:B242"/>
    <mergeCell ref="B243:B244"/>
    <mergeCell ref="F93:F94"/>
    <mergeCell ref="F95:F96"/>
    <mergeCell ref="L43:L44"/>
    <mergeCell ref="M43:M44"/>
    <mergeCell ref="F133:F134"/>
    <mergeCell ref="F145:F146"/>
    <mergeCell ref="F159:F160"/>
    <mergeCell ref="F161:F162"/>
    <mergeCell ref="F163:F164"/>
    <mergeCell ref="F165:F166"/>
    <mergeCell ref="F167:F168"/>
    <mergeCell ref="F169:F170"/>
    <mergeCell ref="F171:F172"/>
    <mergeCell ref="F173:F174"/>
    <mergeCell ref="F147:F148"/>
    <mergeCell ref="F149:F150"/>
    <mergeCell ref="F151:F152"/>
    <mergeCell ref="F153:F154"/>
    <mergeCell ref="G151:G152"/>
    <mergeCell ref="G225:G226"/>
    <mergeCell ref="D290:D291"/>
    <mergeCell ref="A266:A267"/>
    <mergeCell ref="E292:E293"/>
    <mergeCell ref="A247:A248"/>
    <mergeCell ref="I255:I256"/>
    <mergeCell ref="H249:H250"/>
    <mergeCell ref="I266:I267"/>
    <mergeCell ref="C270:C271"/>
    <mergeCell ref="C272:C273"/>
    <mergeCell ref="C274:C275"/>
    <mergeCell ref="D274:D275"/>
    <mergeCell ref="E274:E275"/>
    <mergeCell ref="C253:C254"/>
    <mergeCell ref="A294:A295"/>
    <mergeCell ref="H290:H291"/>
    <mergeCell ref="F247:F248"/>
    <mergeCell ref="F282:F283"/>
    <mergeCell ref="F286:F287"/>
    <mergeCell ref="F288:F289"/>
    <mergeCell ref="F290:F291"/>
    <mergeCell ref="A253:A254"/>
    <mergeCell ref="F264:F265"/>
    <mergeCell ref="F266:F267"/>
    <mergeCell ref="F268:F269"/>
    <mergeCell ref="F270:F271"/>
    <mergeCell ref="F272:F273"/>
    <mergeCell ref="F274:F275"/>
    <mergeCell ref="B251:B252"/>
    <mergeCell ref="B253:B254"/>
    <mergeCell ref="B255:B256"/>
    <mergeCell ref="B257:B258"/>
    <mergeCell ref="F231:F232"/>
    <mergeCell ref="F217:F218"/>
    <mergeCell ref="F225:F226"/>
    <mergeCell ref="J223:J224"/>
    <mergeCell ref="J179:J180"/>
    <mergeCell ref="A268:A269"/>
    <mergeCell ref="H239:H240"/>
    <mergeCell ref="H225:H226"/>
    <mergeCell ref="H223:H224"/>
    <mergeCell ref="A251:A252"/>
    <mergeCell ref="H286:H287"/>
    <mergeCell ref="G294:G295"/>
    <mergeCell ref="H294:H295"/>
    <mergeCell ref="A233:A234"/>
    <mergeCell ref="A231:A232"/>
    <mergeCell ref="E298:E299"/>
    <mergeCell ref="G298:G299"/>
    <mergeCell ref="D231:D232"/>
    <mergeCell ref="D241:D242"/>
    <mergeCell ref="D235:D236"/>
    <mergeCell ref="D272:D273"/>
    <mergeCell ref="D268:D269"/>
    <mergeCell ref="F249:F250"/>
    <mergeCell ref="F251:F252"/>
    <mergeCell ref="F253:F254"/>
    <mergeCell ref="F255:F256"/>
    <mergeCell ref="F257:F258"/>
    <mergeCell ref="F235:F236"/>
    <mergeCell ref="F223:F224"/>
    <mergeCell ref="C229:C230"/>
    <mergeCell ref="E227:E228"/>
    <mergeCell ref="F245:F246"/>
    <mergeCell ref="H175:H176"/>
    <mergeCell ref="I175:I176"/>
    <mergeCell ref="I179:I180"/>
    <mergeCell ref="F177:F178"/>
    <mergeCell ref="F179:F180"/>
    <mergeCell ref="E171:E172"/>
    <mergeCell ref="G171:G172"/>
    <mergeCell ref="J171:J172"/>
    <mergeCell ref="I211:I212"/>
    <mergeCell ref="G189:G190"/>
    <mergeCell ref="H189:H190"/>
    <mergeCell ref="I191:I192"/>
    <mergeCell ref="I199:I200"/>
    <mergeCell ref="J199:J200"/>
    <mergeCell ref="E215:E216"/>
    <mergeCell ref="E223:E224"/>
    <mergeCell ref="G187:G188"/>
    <mergeCell ref="H187:H188"/>
    <mergeCell ref="F181:F182"/>
    <mergeCell ref="J245:J246"/>
    <mergeCell ref="I247:I248"/>
    <mergeCell ref="J247:J248"/>
    <mergeCell ref="J286:J287"/>
    <mergeCell ref="K225:K226"/>
    <mergeCell ref="K268:K269"/>
    <mergeCell ref="J264:J265"/>
    <mergeCell ref="J255:J256"/>
    <mergeCell ref="K213:K214"/>
    <mergeCell ref="K209:K210"/>
    <mergeCell ref="K211:K212"/>
    <mergeCell ref="J231:J232"/>
    <mergeCell ref="K231:K232"/>
    <mergeCell ref="J215:J216"/>
    <mergeCell ref="J225:J226"/>
    <mergeCell ref="K235:K236"/>
    <mergeCell ref="K215:K216"/>
    <mergeCell ref="K245:K246"/>
    <mergeCell ref="J209:J210"/>
    <mergeCell ref="I243:I244"/>
    <mergeCell ref="J243:J244"/>
    <mergeCell ref="I227:I228"/>
    <mergeCell ref="K276:K277"/>
    <mergeCell ref="J282:J283"/>
    <mergeCell ref="I213:I214"/>
    <mergeCell ref="K282:K283"/>
    <mergeCell ref="I262:I263"/>
    <mergeCell ref="K233:K234"/>
    <mergeCell ref="K219:K220"/>
    <mergeCell ref="I215:I216"/>
    <mergeCell ref="K217:K218"/>
    <mergeCell ref="I223:I224"/>
    <mergeCell ref="A737:H737"/>
    <mergeCell ref="C731:E731"/>
    <mergeCell ref="G302:G303"/>
    <mergeCell ref="I306:I307"/>
    <mergeCell ref="L280:L281"/>
    <mergeCell ref="G231:G232"/>
    <mergeCell ref="H231:H232"/>
    <mergeCell ref="I231:I232"/>
    <mergeCell ref="I288:I289"/>
    <mergeCell ref="K292:K293"/>
    <mergeCell ref="I292:I293"/>
    <mergeCell ref="J292:J293"/>
    <mergeCell ref="G292:G293"/>
    <mergeCell ref="H292:H293"/>
    <mergeCell ref="G288:G289"/>
    <mergeCell ref="H288:H289"/>
    <mergeCell ref="L292:L293"/>
    <mergeCell ref="L298:L299"/>
    <mergeCell ref="A318:A319"/>
    <mergeCell ref="J403:J404"/>
    <mergeCell ref="L407:L408"/>
    <mergeCell ref="E407:E408"/>
    <mergeCell ref="E528:E529"/>
    <mergeCell ref="A310:A311"/>
    <mergeCell ref="C310:C311"/>
    <mergeCell ref="D310:D311"/>
    <mergeCell ref="A407:A408"/>
    <mergeCell ref="A403:A404"/>
    <mergeCell ref="I245:I246"/>
    <mergeCell ref="K262:K263"/>
    <mergeCell ref="K288:K289"/>
    <mergeCell ref="C294:C295"/>
    <mergeCell ref="Q731:AC731"/>
    <mergeCell ref="C729:E729"/>
    <mergeCell ref="Q729:AC729"/>
    <mergeCell ref="C730:E730"/>
    <mergeCell ref="Q730:AC730"/>
    <mergeCell ref="C732:E732"/>
    <mergeCell ref="Q732:AC732"/>
    <mergeCell ref="C735:N735"/>
    <mergeCell ref="A510:A511"/>
    <mergeCell ref="C510:C511"/>
    <mergeCell ref="D510:D511"/>
    <mergeCell ref="E510:E511"/>
    <mergeCell ref="G510:G511"/>
    <mergeCell ref="H510:H511"/>
    <mergeCell ref="I510:I511"/>
    <mergeCell ref="J510:J511"/>
    <mergeCell ref="E524:E525"/>
    <mergeCell ref="G524:G525"/>
    <mergeCell ref="H524:H525"/>
    <mergeCell ref="I524:I525"/>
    <mergeCell ref="J526:J527"/>
    <mergeCell ref="H522:H523"/>
    <mergeCell ref="I522:I523"/>
    <mergeCell ref="J522:J523"/>
    <mergeCell ref="J524:J525"/>
    <mergeCell ref="M676:M677"/>
    <mergeCell ref="N676:N677"/>
    <mergeCell ref="AB680:AB681"/>
    <mergeCell ref="N514:N515"/>
    <mergeCell ref="AC680:AC681"/>
    <mergeCell ref="J629:J630"/>
    <mergeCell ref="A674:A675"/>
    <mergeCell ref="A467:A468"/>
    <mergeCell ref="C467:C468"/>
    <mergeCell ref="A459:A460"/>
    <mergeCell ref="K424:K425"/>
    <mergeCell ref="N469:N470"/>
    <mergeCell ref="C459:C460"/>
    <mergeCell ref="C457:C458"/>
    <mergeCell ref="C449:C450"/>
    <mergeCell ref="AB504:AB505"/>
    <mergeCell ref="K504:K505"/>
    <mergeCell ref="K444:K445"/>
    <mergeCell ref="L444:L445"/>
    <mergeCell ref="AB428:AB429"/>
    <mergeCell ref="C453:C454"/>
    <mergeCell ref="G447:G448"/>
    <mergeCell ref="D461:D462"/>
    <mergeCell ref="A483:A484"/>
    <mergeCell ref="C483:C484"/>
    <mergeCell ref="E467:E468"/>
    <mergeCell ref="A469:A470"/>
    <mergeCell ref="C469:C470"/>
    <mergeCell ref="D469:D470"/>
    <mergeCell ref="A463:A464"/>
    <mergeCell ref="C465:C466"/>
    <mergeCell ref="A465:A466"/>
    <mergeCell ref="C463:C464"/>
    <mergeCell ref="A481:A482"/>
    <mergeCell ref="G453:G454"/>
    <mergeCell ref="E453:E454"/>
    <mergeCell ref="F473:F474"/>
    <mergeCell ref="F475:F476"/>
    <mergeCell ref="F477:F478"/>
    <mergeCell ref="AF13:AF14"/>
    <mergeCell ref="AC35:AC36"/>
    <mergeCell ref="AF35:AF36"/>
    <mergeCell ref="AF45:AF46"/>
    <mergeCell ref="AF49:AF50"/>
    <mergeCell ref="N45:N46"/>
    <mergeCell ref="AB45:AB46"/>
    <mergeCell ref="AE51:AE52"/>
    <mergeCell ref="AF51:AF52"/>
    <mergeCell ref="N51:N52"/>
    <mergeCell ref="AB49:AB50"/>
    <mergeCell ref="AC45:AC46"/>
    <mergeCell ref="AF15:AF16"/>
    <mergeCell ref="AF21:AF22"/>
    <mergeCell ref="N9:N10"/>
    <mergeCell ref="AB9:AB10"/>
    <mergeCell ref="AC9:AC10"/>
    <mergeCell ref="AC49:AC50"/>
    <mergeCell ref="AE17:AE18"/>
    <mergeCell ref="AF19:AF20"/>
    <mergeCell ref="AF29:AF30"/>
    <mergeCell ref="N39:N40"/>
    <mergeCell ref="AF37:AF38"/>
    <mergeCell ref="AE41:AE42"/>
    <mergeCell ref="AE45:AE46"/>
    <mergeCell ref="N33:N34"/>
    <mergeCell ref="AB33:AB34"/>
    <mergeCell ref="AD43:AD44"/>
    <mergeCell ref="AD45:AD46"/>
    <mergeCell ref="AD47:AD48"/>
    <mergeCell ref="AD49:AD50"/>
    <mergeCell ref="AD51:AD52"/>
    <mergeCell ref="L266:L267"/>
    <mergeCell ref="L415:L416"/>
    <mergeCell ref="M415:M416"/>
    <mergeCell ref="L420:L421"/>
    <mergeCell ref="M420:M421"/>
    <mergeCell ref="L424:L425"/>
    <mergeCell ref="K405:K406"/>
    <mergeCell ref="L405:L406"/>
    <mergeCell ref="M405:M406"/>
    <mergeCell ref="AC483:AC484"/>
    <mergeCell ref="AC422:AC423"/>
    <mergeCell ref="M394:M395"/>
    <mergeCell ref="AB415:AB416"/>
    <mergeCell ref="AE4:AE5"/>
    <mergeCell ref="O4:O5"/>
    <mergeCell ref="P4:AA4"/>
    <mergeCell ref="N43:N44"/>
    <mergeCell ref="AB43:AB44"/>
    <mergeCell ref="AC43:AC44"/>
    <mergeCell ref="AB430:AB431"/>
    <mergeCell ref="K438:K439"/>
    <mergeCell ref="K422:K423"/>
    <mergeCell ref="K243:K244"/>
    <mergeCell ref="M75:M76"/>
    <mergeCell ref="K91:K92"/>
    <mergeCell ref="AB55:AB56"/>
    <mergeCell ref="AC55:AC56"/>
    <mergeCell ref="N53:N54"/>
    <mergeCell ref="AB53:AB54"/>
    <mergeCell ref="AE63:AE64"/>
    <mergeCell ref="M173:M174"/>
    <mergeCell ref="L51:L52"/>
    <mergeCell ref="AC481:AC482"/>
    <mergeCell ref="AB426:AB427"/>
    <mergeCell ref="N506:N507"/>
    <mergeCell ref="AB506:AB507"/>
    <mergeCell ref="AC506:AC507"/>
    <mergeCell ref="L504:L505"/>
    <mergeCell ref="M504:M505"/>
    <mergeCell ref="N504:N505"/>
    <mergeCell ref="AC504:AC505"/>
    <mergeCell ref="AC490:AC491"/>
    <mergeCell ref="AC434:AC435"/>
    <mergeCell ref="AC465:AC466"/>
    <mergeCell ref="L428:L429"/>
    <mergeCell ref="L473:L474"/>
    <mergeCell ref="L483:L484"/>
    <mergeCell ref="N436:N437"/>
    <mergeCell ref="AB436:AB437"/>
    <mergeCell ref="AC477:AC478"/>
    <mergeCell ref="AB487:AB488"/>
    <mergeCell ref="AB451:AB452"/>
    <mergeCell ref="M483:M484"/>
    <mergeCell ref="N483:N484"/>
    <mergeCell ref="M451:M452"/>
    <mergeCell ref="M473:M474"/>
    <mergeCell ref="L436:L437"/>
    <mergeCell ref="AB479:AB480"/>
    <mergeCell ref="AB475:AB476"/>
    <mergeCell ref="AB465:AB466"/>
    <mergeCell ref="L479:L480"/>
    <mergeCell ref="AC471:AC472"/>
    <mergeCell ref="AC428:AC429"/>
    <mergeCell ref="M494:M495"/>
    <mergeCell ref="AC487:AC488"/>
    <mergeCell ref="N485:N486"/>
    <mergeCell ref="AB485:AB486"/>
    <mergeCell ref="M490:M491"/>
    <mergeCell ref="N490:N491"/>
    <mergeCell ref="AB490:AB491"/>
    <mergeCell ref="N494:N495"/>
    <mergeCell ref="AB494:AB495"/>
    <mergeCell ref="C592:C593"/>
    <mergeCell ref="I590:I591"/>
    <mergeCell ref="J590:J591"/>
    <mergeCell ref="K590:K591"/>
    <mergeCell ref="K530:K531"/>
    <mergeCell ref="L530:L531"/>
    <mergeCell ref="M530:M531"/>
    <mergeCell ref="N530:N531"/>
    <mergeCell ref="D530:D531"/>
    <mergeCell ref="E530:E531"/>
    <mergeCell ref="G530:G531"/>
    <mergeCell ref="H530:H531"/>
    <mergeCell ref="I530:I531"/>
    <mergeCell ref="E526:E527"/>
    <mergeCell ref="G526:G527"/>
    <mergeCell ref="H526:H527"/>
    <mergeCell ref="F552:F553"/>
    <mergeCell ref="F554:F555"/>
    <mergeCell ref="F485:F486"/>
    <mergeCell ref="F492:F493"/>
    <mergeCell ref="F494:F495"/>
    <mergeCell ref="C544:C545"/>
    <mergeCell ref="D544:D545"/>
    <mergeCell ref="M522:M523"/>
    <mergeCell ref="E520:E521"/>
    <mergeCell ref="AB514:AB515"/>
    <mergeCell ref="AB520:AB521"/>
    <mergeCell ref="D457:D458"/>
    <mergeCell ref="A440:A441"/>
    <mergeCell ref="A447:A448"/>
    <mergeCell ref="E451:E452"/>
    <mergeCell ref="D475:D476"/>
    <mergeCell ref="D465:D466"/>
    <mergeCell ref="D512:D513"/>
    <mergeCell ref="A524:A525"/>
    <mergeCell ref="C524:C525"/>
    <mergeCell ref="D524:D525"/>
    <mergeCell ref="K516:K517"/>
    <mergeCell ref="N516:N517"/>
    <mergeCell ref="AB516:AB517"/>
    <mergeCell ref="J518:J519"/>
    <mergeCell ref="N477:N478"/>
    <mergeCell ref="N508:N509"/>
    <mergeCell ref="AB508:AB509"/>
    <mergeCell ref="J514:J515"/>
    <mergeCell ref="K473:K474"/>
    <mergeCell ref="J483:J484"/>
    <mergeCell ref="K483:K484"/>
    <mergeCell ref="M449:M450"/>
    <mergeCell ref="M485:M486"/>
    <mergeCell ref="D463:D464"/>
    <mergeCell ref="E506:E507"/>
    <mergeCell ref="G465:G466"/>
    <mergeCell ref="AB534:AB535"/>
    <mergeCell ref="AC518:AC519"/>
    <mergeCell ref="AC520:AC521"/>
    <mergeCell ref="AC512:AC513"/>
    <mergeCell ref="AC516:AC517"/>
    <mergeCell ref="AB518:AB519"/>
    <mergeCell ref="AC522:AC523"/>
    <mergeCell ref="M518:M519"/>
    <mergeCell ref="N518:N519"/>
    <mergeCell ref="AB526:AB527"/>
    <mergeCell ref="K524:K525"/>
    <mergeCell ref="L524:L525"/>
    <mergeCell ref="K522:K523"/>
    <mergeCell ref="K514:K515"/>
    <mergeCell ref="L514:L515"/>
    <mergeCell ref="C528:C529"/>
    <mergeCell ref="D528:D529"/>
    <mergeCell ref="C512:C513"/>
    <mergeCell ref="L532:L533"/>
    <mergeCell ref="A356:A357"/>
    <mergeCell ref="A613:A614"/>
    <mergeCell ref="C613:C614"/>
    <mergeCell ref="D613:D614"/>
    <mergeCell ref="E613:E614"/>
    <mergeCell ref="G613:G614"/>
    <mergeCell ref="H613:H614"/>
    <mergeCell ref="I613:I614"/>
    <mergeCell ref="J613:J614"/>
    <mergeCell ref="K613:K614"/>
    <mergeCell ref="K428:K429"/>
    <mergeCell ref="J422:J423"/>
    <mergeCell ref="K384:K385"/>
    <mergeCell ref="N398:N399"/>
    <mergeCell ref="L403:L404"/>
    <mergeCell ref="M403:M404"/>
    <mergeCell ref="M398:M399"/>
    <mergeCell ref="K396:K397"/>
    <mergeCell ref="K430:K431"/>
    <mergeCell ref="L494:L495"/>
    <mergeCell ref="L485:L486"/>
    <mergeCell ref="J398:J399"/>
    <mergeCell ref="M422:M423"/>
    <mergeCell ref="J469:J470"/>
    <mergeCell ref="H459:H460"/>
    <mergeCell ref="K455:K456"/>
    <mergeCell ref="K449:K450"/>
    <mergeCell ref="H467:H468"/>
    <mergeCell ref="A449:A450"/>
    <mergeCell ref="A442:A443"/>
    <mergeCell ref="D483:D484"/>
    <mergeCell ref="I467:I468"/>
    <mergeCell ref="C409:C410"/>
    <mergeCell ref="D409:D410"/>
    <mergeCell ref="E428:E429"/>
    <mergeCell ref="H434:H435"/>
    <mergeCell ref="C403:C404"/>
    <mergeCell ref="D384:D385"/>
    <mergeCell ref="G403:G404"/>
    <mergeCell ref="D394:D395"/>
    <mergeCell ref="D405:D406"/>
    <mergeCell ref="E405:E406"/>
    <mergeCell ref="G405:G406"/>
    <mergeCell ref="H405:H406"/>
    <mergeCell ref="D417:D418"/>
    <mergeCell ref="G506:G507"/>
    <mergeCell ref="AB524:AB525"/>
    <mergeCell ref="I528:I529"/>
    <mergeCell ref="C530:C531"/>
    <mergeCell ref="M512:M513"/>
    <mergeCell ref="L528:L529"/>
    <mergeCell ref="K407:K408"/>
    <mergeCell ref="J405:J406"/>
    <mergeCell ref="C417:C418"/>
    <mergeCell ref="E457:E458"/>
    <mergeCell ref="L422:L423"/>
    <mergeCell ref="L442:L443"/>
    <mergeCell ref="M444:M445"/>
    <mergeCell ref="L457:L458"/>
    <mergeCell ref="N428:N429"/>
    <mergeCell ref="E413:E414"/>
    <mergeCell ref="E461:E462"/>
    <mergeCell ref="G461:G462"/>
    <mergeCell ref="H461:H462"/>
    <mergeCell ref="F625:F626"/>
    <mergeCell ref="F627:F628"/>
    <mergeCell ref="A625:A626"/>
    <mergeCell ref="H619:H620"/>
    <mergeCell ref="I619:I620"/>
    <mergeCell ref="A615:A616"/>
    <mergeCell ref="C615:C616"/>
    <mergeCell ref="E615:E616"/>
    <mergeCell ref="G615:G616"/>
    <mergeCell ref="A609:A610"/>
    <mergeCell ref="C609:C610"/>
    <mergeCell ref="D609:D610"/>
    <mergeCell ref="A611:A612"/>
    <mergeCell ref="C611:C612"/>
    <mergeCell ref="D611:D612"/>
    <mergeCell ref="E611:E612"/>
    <mergeCell ref="G611:G612"/>
    <mergeCell ref="H611:H612"/>
    <mergeCell ref="B613:B614"/>
    <mergeCell ref="B615:B616"/>
    <mergeCell ref="B617:B618"/>
    <mergeCell ref="B619:B620"/>
    <mergeCell ref="B621:B622"/>
    <mergeCell ref="B623:B624"/>
    <mergeCell ref="AC615:AC616"/>
    <mergeCell ref="H615:H616"/>
    <mergeCell ref="I615:I616"/>
    <mergeCell ref="J615:J616"/>
    <mergeCell ref="AC640:AC641"/>
    <mergeCell ref="K634:K635"/>
    <mergeCell ref="C640:C641"/>
    <mergeCell ref="D640:D641"/>
    <mergeCell ref="J640:J641"/>
    <mergeCell ref="K623:K624"/>
    <mergeCell ref="L623:L624"/>
    <mergeCell ref="M627:M628"/>
    <mergeCell ref="E634:E635"/>
    <mergeCell ref="I629:I630"/>
    <mergeCell ref="H629:H630"/>
    <mergeCell ref="F636:F637"/>
    <mergeCell ref="F638:F639"/>
    <mergeCell ref="F629:F630"/>
    <mergeCell ref="F632:F633"/>
    <mergeCell ref="F634:F635"/>
    <mergeCell ref="I623:I624"/>
    <mergeCell ref="L625:L626"/>
    <mergeCell ref="M625:M626"/>
    <mergeCell ref="G632:G633"/>
    <mergeCell ref="E629:E630"/>
    <mergeCell ref="C617:C618"/>
    <mergeCell ref="D617:D618"/>
    <mergeCell ref="H621:H622"/>
    <mergeCell ref="C619:C620"/>
    <mergeCell ref="D619:D620"/>
    <mergeCell ref="E619:E620"/>
    <mergeCell ref="G619:G620"/>
    <mergeCell ref="AC514:AC515"/>
    <mergeCell ref="AC510:AC511"/>
    <mergeCell ref="M508:M509"/>
    <mergeCell ref="N415:N416"/>
    <mergeCell ref="K403:K404"/>
    <mergeCell ref="N498:N499"/>
    <mergeCell ref="L388:L389"/>
    <mergeCell ref="AC384:AC385"/>
    <mergeCell ref="AB400:AB401"/>
    <mergeCell ref="K394:K395"/>
    <mergeCell ref="AC394:AC395"/>
    <mergeCell ref="N392:N393"/>
    <mergeCell ref="L394:L395"/>
    <mergeCell ref="M388:M389"/>
    <mergeCell ref="N388:N389"/>
    <mergeCell ref="M386:M387"/>
    <mergeCell ref="AB398:AB399"/>
    <mergeCell ref="N386:N387"/>
    <mergeCell ref="AB386:AB387"/>
    <mergeCell ref="AC386:AC387"/>
    <mergeCell ref="N405:N406"/>
    <mergeCell ref="AB403:AB404"/>
    <mergeCell ref="M400:M401"/>
    <mergeCell ref="AB396:AB397"/>
    <mergeCell ref="K417:K418"/>
    <mergeCell ref="K420:K421"/>
    <mergeCell ref="M417:M418"/>
    <mergeCell ref="K467:K468"/>
    <mergeCell ref="AC430:AC431"/>
    <mergeCell ref="AC407:AC408"/>
    <mergeCell ref="AC409:AC410"/>
    <mergeCell ref="AC440:AC441"/>
    <mergeCell ref="AC538:AC539"/>
    <mergeCell ref="AB550:AB551"/>
    <mergeCell ref="AC550:AC551"/>
    <mergeCell ref="AC526:AC527"/>
    <mergeCell ref="A455:A456"/>
    <mergeCell ref="AC524:AC525"/>
    <mergeCell ref="H453:H454"/>
    <mergeCell ref="I453:I454"/>
    <mergeCell ref="H471:H472"/>
    <mergeCell ref="J506:J507"/>
    <mergeCell ref="M436:M437"/>
    <mergeCell ref="I438:I439"/>
    <mergeCell ref="E455:E456"/>
    <mergeCell ref="H457:H458"/>
    <mergeCell ref="I457:I458"/>
    <mergeCell ref="J457:J458"/>
    <mergeCell ref="K415:K416"/>
    <mergeCell ref="E417:E418"/>
    <mergeCell ref="D434:D435"/>
    <mergeCell ref="G434:G435"/>
    <mergeCell ref="J434:J435"/>
    <mergeCell ref="I424:I425"/>
    <mergeCell ref="D504:D505"/>
    <mergeCell ref="E504:E505"/>
    <mergeCell ref="F436:F437"/>
    <mergeCell ref="K461:K462"/>
    <mergeCell ref="E490:E491"/>
    <mergeCell ref="G490:G491"/>
    <mergeCell ref="D479:D480"/>
    <mergeCell ref="D487:D488"/>
    <mergeCell ref="K426:K427"/>
    <mergeCell ref="M500:M501"/>
    <mergeCell ref="AC644:AC645"/>
    <mergeCell ref="D644:D645"/>
    <mergeCell ref="E644:E645"/>
    <mergeCell ref="G644:G645"/>
    <mergeCell ref="H644:H645"/>
    <mergeCell ref="I644:I645"/>
    <mergeCell ref="J644:J645"/>
    <mergeCell ref="K642:K643"/>
    <mergeCell ref="A648:A649"/>
    <mergeCell ref="D638:D639"/>
    <mergeCell ref="E638:E639"/>
    <mergeCell ref="G638:G639"/>
    <mergeCell ref="H638:H639"/>
    <mergeCell ref="I638:I639"/>
    <mergeCell ref="J638:J639"/>
    <mergeCell ref="AB617:AB618"/>
    <mergeCell ref="AC617:AC618"/>
    <mergeCell ref="G627:G628"/>
    <mergeCell ref="H627:H628"/>
    <mergeCell ref="I627:I628"/>
    <mergeCell ref="J627:J628"/>
    <mergeCell ref="K627:K628"/>
    <mergeCell ref="C625:C626"/>
    <mergeCell ref="G621:G622"/>
    <mergeCell ref="E627:E628"/>
    <mergeCell ref="J619:J620"/>
    <mergeCell ref="B625:B626"/>
    <mergeCell ref="B627:B628"/>
    <mergeCell ref="F617:F618"/>
    <mergeCell ref="F619:F620"/>
    <mergeCell ref="F621:F622"/>
    <mergeCell ref="F623:F624"/>
    <mergeCell ref="AC572:AC573"/>
    <mergeCell ref="AB590:AB591"/>
    <mergeCell ref="N623:N624"/>
    <mergeCell ref="AB607:AB608"/>
    <mergeCell ref="M526:M527"/>
    <mergeCell ref="N526:N527"/>
    <mergeCell ref="E514:E515"/>
    <mergeCell ref="G514:G515"/>
    <mergeCell ref="E609:E610"/>
    <mergeCell ref="G609:G610"/>
    <mergeCell ref="H609:H610"/>
    <mergeCell ref="I609:I610"/>
    <mergeCell ref="J609:J610"/>
    <mergeCell ref="AB540:AB541"/>
    <mergeCell ref="AC540:AC541"/>
    <mergeCell ref="L506:L507"/>
    <mergeCell ref="H623:H624"/>
    <mergeCell ref="K518:K519"/>
    <mergeCell ref="F518:F519"/>
    <mergeCell ref="F520:F521"/>
    <mergeCell ref="F522:F523"/>
    <mergeCell ref="F524:F525"/>
    <mergeCell ref="AC548:AC549"/>
    <mergeCell ref="AC574:AC575"/>
    <mergeCell ref="M568:M569"/>
    <mergeCell ref="AB554:AB555"/>
    <mergeCell ref="E542:E543"/>
    <mergeCell ref="G542:G543"/>
    <mergeCell ref="H542:H543"/>
    <mergeCell ref="I542:I543"/>
    <mergeCell ref="J542:J543"/>
    <mergeCell ref="L542:L543"/>
    <mergeCell ref="K411:K412"/>
    <mergeCell ref="AC398:AC399"/>
    <mergeCell ref="AB394:AB395"/>
    <mergeCell ref="AB376:AB377"/>
    <mergeCell ref="AC396:AC397"/>
    <mergeCell ref="M396:M397"/>
    <mergeCell ref="J409:J410"/>
    <mergeCell ref="K409:K410"/>
    <mergeCell ref="AB405:AB406"/>
    <mergeCell ref="N400:N401"/>
    <mergeCell ref="AC400:AC401"/>
    <mergeCell ref="N384:N385"/>
    <mergeCell ref="N394:N395"/>
    <mergeCell ref="AB388:AB389"/>
    <mergeCell ref="AC388:AC389"/>
    <mergeCell ref="M384:M385"/>
    <mergeCell ref="M392:M393"/>
    <mergeCell ref="AB392:AB393"/>
    <mergeCell ref="AC392:AC393"/>
    <mergeCell ref="J376:J377"/>
    <mergeCell ref="L409:L410"/>
    <mergeCell ref="M409:M410"/>
    <mergeCell ref="N409:N410"/>
    <mergeCell ref="N411:N412"/>
    <mergeCell ref="AC378:AC379"/>
    <mergeCell ref="K378:K379"/>
    <mergeCell ref="L396:L397"/>
    <mergeCell ref="AB409:AB410"/>
    <mergeCell ref="AB407:AB408"/>
    <mergeCell ref="M382:M383"/>
    <mergeCell ref="K392:K393"/>
    <mergeCell ref="AC403:AC404"/>
    <mergeCell ref="L341:L342"/>
    <mergeCell ref="K341:K342"/>
    <mergeCell ref="J392:J393"/>
    <mergeCell ref="K398:K399"/>
    <mergeCell ref="J394:J395"/>
    <mergeCell ref="AB384:AB385"/>
    <mergeCell ref="N380:N381"/>
    <mergeCell ref="AB380:AB381"/>
    <mergeCell ref="M407:M408"/>
    <mergeCell ref="AC376:AC377"/>
    <mergeCell ref="AB382:AB383"/>
    <mergeCell ref="J341:J342"/>
    <mergeCell ref="AC372:AC373"/>
    <mergeCell ref="AC374:AC375"/>
    <mergeCell ref="AC322:AC323"/>
    <mergeCell ref="AC336:AC337"/>
    <mergeCell ref="AC353:AC354"/>
    <mergeCell ref="AC351:AC352"/>
    <mergeCell ref="AC326:AC327"/>
    <mergeCell ref="L356:L357"/>
    <mergeCell ref="J332:J333"/>
    <mergeCell ref="J330:J331"/>
    <mergeCell ref="AB372:AB373"/>
    <mergeCell ref="AB360:AB361"/>
    <mergeCell ref="AB362:AB363"/>
    <mergeCell ref="AB370:AB371"/>
    <mergeCell ref="AC362:AC363"/>
    <mergeCell ref="AC345:AC346"/>
    <mergeCell ref="M343:M344"/>
    <mergeCell ref="N343:N344"/>
    <mergeCell ref="F353:F354"/>
    <mergeCell ref="F356:F357"/>
    <mergeCell ref="F358:F359"/>
    <mergeCell ref="F360:F361"/>
    <mergeCell ref="F362:F363"/>
    <mergeCell ref="F364:F365"/>
    <mergeCell ref="N347:N348"/>
    <mergeCell ref="D392:D393"/>
    <mergeCell ref="M366:M367"/>
    <mergeCell ref="F394:F395"/>
    <mergeCell ref="F396:F397"/>
    <mergeCell ref="I370:I371"/>
    <mergeCell ref="J370:J371"/>
    <mergeCell ref="G376:G377"/>
    <mergeCell ref="H376:H377"/>
    <mergeCell ref="I376:I377"/>
    <mergeCell ref="I372:I373"/>
    <mergeCell ref="E380:E381"/>
    <mergeCell ref="M368:M369"/>
    <mergeCell ref="D378:D379"/>
    <mergeCell ref="E378:E379"/>
    <mergeCell ref="L372:L373"/>
    <mergeCell ref="M349:M350"/>
    <mergeCell ref="K347:K348"/>
    <mergeCell ref="H378:H379"/>
    <mergeCell ref="D382:D383"/>
    <mergeCell ref="E382:E383"/>
    <mergeCell ref="F380:F381"/>
    <mergeCell ref="F382:F383"/>
    <mergeCell ref="F384:F385"/>
    <mergeCell ref="F386:F387"/>
    <mergeCell ref="F388:F389"/>
    <mergeCell ref="A451:A452"/>
    <mergeCell ref="I413:I414"/>
    <mergeCell ref="I417:I418"/>
    <mergeCell ref="C394:C395"/>
    <mergeCell ref="D396:D397"/>
    <mergeCell ref="L386:L387"/>
    <mergeCell ref="C366:C367"/>
    <mergeCell ref="C392:C393"/>
    <mergeCell ref="D366:D367"/>
    <mergeCell ref="E366:E367"/>
    <mergeCell ref="I392:I393"/>
    <mergeCell ref="J384:J385"/>
    <mergeCell ref="L378:L379"/>
    <mergeCell ref="H396:H397"/>
    <mergeCell ref="G370:G371"/>
    <mergeCell ref="C368:C369"/>
    <mergeCell ref="D368:D369"/>
    <mergeCell ref="F374:F375"/>
    <mergeCell ref="I366:I367"/>
    <mergeCell ref="J382:J383"/>
    <mergeCell ref="G396:G397"/>
    <mergeCell ref="I386:I387"/>
    <mergeCell ref="J386:J387"/>
    <mergeCell ref="H382:H383"/>
    <mergeCell ref="I382:I383"/>
    <mergeCell ref="H374:H375"/>
    <mergeCell ref="I374:I375"/>
    <mergeCell ref="F376:F377"/>
    <mergeCell ref="F378:F379"/>
    <mergeCell ref="H380:H381"/>
    <mergeCell ref="I380:I381"/>
    <mergeCell ref="C382:C383"/>
    <mergeCell ref="C461:C462"/>
    <mergeCell ref="E469:E470"/>
    <mergeCell ref="K447:K448"/>
    <mergeCell ref="A434:A435"/>
    <mergeCell ref="A428:A429"/>
    <mergeCell ref="C428:C429"/>
    <mergeCell ref="C426:C427"/>
    <mergeCell ref="J424:J425"/>
    <mergeCell ref="G449:G450"/>
    <mergeCell ref="A424:A425"/>
    <mergeCell ref="C424:C425"/>
    <mergeCell ref="G426:G427"/>
    <mergeCell ref="H417:H418"/>
    <mergeCell ref="H422:H423"/>
    <mergeCell ref="E447:E448"/>
    <mergeCell ref="A436:A437"/>
    <mergeCell ref="C413:C414"/>
    <mergeCell ref="C430:C431"/>
    <mergeCell ref="A417:A418"/>
    <mergeCell ref="G451:G452"/>
    <mergeCell ref="C415:C416"/>
    <mergeCell ref="A420:A421"/>
    <mergeCell ref="C420:C421"/>
    <mergeCell ref="F442:F443"/>
    <mergeCell ref="F444:F445"/>
    <mergeCell ref="B434:B435"/>
    <mergeCell ref="B436:B437"/>
    <mergeCell ref="B438:B439"/>
    <mergeCell ref="B440:B441"/>
    <mergeCell ref="B442:B443"/>
    <mergeCell ref="B444:B445"/>
    <mergeCell ref="B451:B452"/>
    <mergeCell ref="D453:D454"/>
    <mergeCell ref="A629:A630"/>
    <mergeCell ref="G629:G630"/>
    <mergeCell ref="A471:A472"/>
    <mergeCell ref="D467:D468"/>
    <mergeCell ref="G467:G468"/>
    <mergeCell ref="A475:A476"/>
    <mergeCell ref="C475:C476"/>
    <mergeCell ref="E473:E474"/>
    <mergeCell ref="K442:K443"/>
    <mergeCell ref="K471:K472"/>
    <mergeCell ref="C444:C445"/>
    <mergeCell ref="D444:D445"/>
    <mergeCell ref="E444:E445"/>
    <mergeCell ref="G444:G445"/>
    <mergeCell ref="A479:A480"/>
    <mergeCell ref="G455:G456"/>
    <mergeCell ref="H455:H456"/>
    <mergeCell ref="I455:I456"/>
    <mergeCell ref="H487:H488"/>
    <mergeCell ref="E463:E464"/>
    <mergeCell ref="C479:C480"/>
    <mergeCell ref="D459:D460"/>
    <mergeCell ref="E459:E460"/>
    <mergeCell ref="C451:C452"/>
    <mergeCell ref="D451:D452"/>
    <mergeCell ref="I479:I480"/>
    <mergeCell ref="J479:J480"/>
    <mergeCell ref="K479:K480"/>
    <mergeCell ref="A457:A458"/>
    <mergeCell ref="A461:A462"/>
    <mergeCell ref="A487:A488"/>
    <mergeCell ref="M648:M649"/>
    <mergeCell ref="L615:L616"/>
    <mergeCell ref="C638:C639"/>
    <mergeCell ref="A621:A622"/>
    <mergeCell ref="C621:C622"/>
    <mergeCell ref="D621:D622"/>
    <mergeCell ref="J621:J622"/>
    <mergeCell ref="J625:J626"/>
    <mergeCell ref="K625:K626"/>
    <mergeCell ref="A640:A641"/>
    <mergeCell ref="A638:A639"/>
    <mergeCell ref="K636:K637"/>
    <mergeCell ref="L636:L637"/>
    <mergeCell ref="M636:M637"/>
    <mergeCell ref="N636:N637"/>
    <mergeCell ref="AB636:AB637"/>
    <mergeCell ref="AC636:AC637"/>
    <mergeCell ref="A636:A637"/>
    <mergeCell ref="C636:C637"/>
    <mergeCell ref="D636:D637"/>
    <mergeCell ref="E636:E637"/>
    <mergeCell ref="G636:G637"/>
    <mergeCell ref="H636:H637"/>
    <mergeCell ref="A646:A647"/>
    <mergeCell ref="M644:M645"/>
    <mergeCell ref="J623:J624"/>
    <mergeCell ref="L617:L618"/>
    <mergeCell ref="H642:H643"/>
    <mergeCell ref="I642:I643"/>
    <mergeCell ref="J642:J643"/>
    <mergeCell ref="AC648:AC649"/>
    <mergeCell ref="AB644:AB645"/>
    <mergeCell ref="D660:D661"/>
    <mergeCell ref="E660:E661"/>
    <mergeCell ref="G660:G661"/>
    <mergeCell ref="H660:H661"/>
    <mergeCell ref="AB498:AB499"/>
    <mergeCell ref="N644:N645"/>
    <mergeCell ref="A644:A645"/>
    <mergeCell ref="C644:C645"/>
    <mergeCell ref="M638:M639"/>
    <mergeCell ref="N638:N639"/>
    <mergeCell ref="AB558:AB559"/>
    <mergeCell ref="H646:H647"/>
    <mergeCell ref="N522:N523"/>
    <mergeCell ref="AB522:AB523"/>
    <mergeCell ref="J530:J531"/>
    <mergeCell ref="AB530:AB531"/>
    <mergeCell ref="N534:N535"/>
    <mergeCell ref="C656:C657"/>
    <mergeCell ref="N528:N529"/>
    <mergeCell ref="A652:A653"/>
    <mergeCell ref="AB548:AB549"/>
    <mergeCell ref="K568:K569"/>
    <mergeCell ref="L568:L569"/>
    <mergeCell ref="G652:G653"/>
    <mergeCell ref="A650:A651"/>
    <mergeCell ref="G648:G649"/>
    <mergeCell ref="J632:J633"/>
    <mergeCell ref="I636:I637"/>
    <mergeCell ref="AB642:AB643"/>
    <mergeCell ref="AB640:AB641"/>
    <mergeCell ref="K648:K649"/>
    <mergeCell ref="L648:L649"/>
    <mergeCell ref="M685:M686"/>
    <mergeCell ref="N685:N686"/>
    <mergeCell ref="AC683:AC684"/>
    <mergeCell ref="AC492:AC493"/>
    <mergeCell ref="N617:N618"/>
    <mergeCell ref="K528:K529"/>
    <mergeCell ref="AB500:AB501"/>
    <mergeCell ref="AC500:AC501"/>
    <mergeCell ref="N510:N511"/>
    <mergeCell ref="AB510:AB511"/>
    <mergeCell ref="M510:M511"/>
    <mergeCell ref="AC494:AC495"/>
    <mergeCell ref="AB496:AB497"/>
    <mergeCell ref="AC496:AC497"/>
    <mergeCell ref="K611:K612"/>
    <mergeCell ref="L516:L517"/>
    <mergeCell ref="AB650:AB651"/>
    <mergeCell ref="K683:K684"/>
    <mergeCell ref="L683:L684"/>
    <mergeCell ref="AC568:AC569"/>
    <mergeCell ref="N532:N533"/>
    <mergeCell ref="AB532:AB533"/>
    <mergeCell ref="AC508:AC509"/>
    <mergeCell ref="L508:L509"/>
    <mergeCell ref="N648:N649"/>
    <mergeCell ref="AB648:AB649"/>
    <mergeCell ref="AC536:AC537"/>
    <mergeCell ref="AC542:AC543"/>
    <mergeCell ref="N548:N549"/>
    <mergeCell ref="AC558:AC559"/>
    <mergeCell ref="M542:M543"/>
    <mergeCell ref="AC642:AC643"/>
    <mergeCell ref="G668:G669"/>
    <mergeCell ref="H668:H669"/>
    <mergeCell ref="I668:I669"/>
    <mergeCell ref="J668:J669"/>
    <mergeCell ref="AB685:AB686"/>
    <mergeCell ref="AC685:AC686"/>
    <mergeCell ref="A685:A686"/>
    <mergeCell ref="C685:C686"/>
    <mergeCell ref="D685:D686"/>
    <mergeCell ref="E685:E686"/>
    <mergeCell ref="G685:G686"/>
    <mergeCell ref="H685:H686"/>
    <mergeCell ref="I685:I686"/>
    <mergeCell ref="J685:J686"/>
    <mergeCell ref="K687:K688"/>
    <mergeCell ref="L687:L688"/>
    <mergeCell ref="M687:M688"/>
    <mergeCell ref="N687:N688"/>
    <mergeCell ref="AB687:AB688"/>
    <mergeCell ref="AC687:AC688"/>
    <mergeCell ref="M683:M684"/>
    <mergeCell ref="N683:N684"/>
    <mergeCell ref="AB683:AB684"/>
    <mergeCell ref="A683:A684"/>
    <mergeCell ref="C683:C684"/>
    <mergeCell ref="D683:D684"/>
    <mergeCell ref="E683:E684"/>
    <mergeCell ref="G683:G684"/>
    <mergeCell ref="H683:H684"/>
    <mergeCell ref="I683:I684"/>
    <mergeCell ref="J683:J684"/>
    <mergeCell ref="L685:L686"/>
    <mergeCell ref="J694:J695"/>
    <mergeCell ref="K691:K692"/>
    <mergeCell ref="K685:K686"/>
    <mergeCell ref="K668:K669"/>
    <mergeCell ref="G672:G673"/>
    <mergeCell ref="H672:H673"/>
    <mergeCell ref="I672:I673"/>
    <mergeCell ref="J672:J673"/>
    <mergeCell ref="K672:K673"/>
    <mergeCell ref="I666:I667"/>
    <mergeCell ref="J666:J667"/>
    <mergeCell ref="K666:K667"/>
    <mergeCell ref="A689:A690"/>
    <mergeCell ref="C689:C690"/>
    <mergeCell ref="D689:D690"/>
    <mergeCell ref="E689:E690"/>
    <mergeCell ref="G689:G690"/>
    <mergeCell ref="H689:H690"/>
    <mergeCell ref="I689:I690"/>
    <mergeCell ref="J689:J690"/>
    <mergeCell ref="A687:A688"/>
    <mergeCell ref="C687:C688"/>
    <mergeCell ref="D687:D688"/>
    <mergeCell ref="E687:E688"/>
    <mergeCell ref="G687:G688"/>
    <mergeCell ref="H687:H688"/>
    <mergeCell ref="I687:I688"/>
    <mergeCell ref="J687:J688"/>
    <mergeCell ref="A691:A692"/>
    <mergeCell ref="C691:C692"/>
    <mergeCell ref="D691:D692"/>
    <mergeCell ref="E691:E692"/>
    <mergeCell ref="G691:G692"/>
    <mergeCell ref="H691:H692"/>
    <mergeCell ref="I691:I692"/>
    <mergeCell ref="J691:J692"/>
    <mergeCell ref="K694:K695"/>
    <mergeCell ref="L694:L695"/>
    <mergeCell ref="M694:M695"/>
    <mergeCell ref="N694:N695"/>
    <mergeCell ref="AB694:AB695"/>
    <mergeCell ref="AC694:AC695"/>
    <mergeCell ref="G654:G655"/>
    <mergeCell ref="F652:F653"/>
    <mergeCell ref="F654:F655"/>
    <mergeCell ref="I652:I653"/>
    <mergeCell ref="C674:C675"/>
    <mergeCell ref="D680:D681"/>
    <mergeCell ref="E680:E681"/>
    <mergeCell ref="G680:G681"/>
    <mergeCell ref="H680:H681"/>
    <mergeCell ref="I680:I681"/>
    <mergeCell ref="K689:K690"/>
    <mergeCell ref="M689:M690"/>
    <mergeCell ref="N689:N690"/>
    <mergeCell ref="L691:L692"/>
    <mergeCell ref="M691:M692"/>
    <mergeCell ref="N691:N692"/>
    <mergeCell ref="AB691:AB692"/>
    <mergeCell ref="AC691:AC692"/>
    <mergeCell ref="N662:N663"/>
    <mergeCell ref="N664:N665"/>
    <mergeCell ref="AC672:AC673"/>
    <mergeCell ref="AB670:AB671"/>
    <mergeCell ref="A694:A695"/>
    <mergeCell ref="C694:C695"/>
    <mergeCell ref="D694:D695"/>
    <mergeCell ref="E694:E695"/>
    <mergeCell ref="G694:G695"/>
    <mergeCell ref="H694:H695"/>
    <mergeCell ref="I694:I695"/>
    <mergeCell ref="AB689:AB690"/>
    <mergeCell ref="AC689:AC690"/>
    <mergeCell ref="L689:L690"/>
    <mergeCell ref="A698:A699"/>
    <mergeCell ref="C698:C699"/>
    <mergeCell ref="D698:D699"/>
    <mergeCell ref="E698:E699"/>
    <mergeCell ref="G698:G699"/>
    <mergeCell ref="H698:H699"/>
    <mergeCell ref="I698:I699"/>
    <mergeCell ref="J698:J699"/>
    <mergeCell ref="K696:K697"/>
    <mergeCell ref="L696:L697"/>
    <mergeCell ref="M696:M697"/>
    <mergeCell ref="N696:N697"/>
    <mergeCell ref="AB696:AB697"/>
    <mergeCell ref="AC696:AC697"/>
    <mergeCell ref="A696:A697"/>
    <mergeCell ref="C696:C697"/>
    <mergeCell ref="D696:D697"/>
    <mergeCell ref="E696:E697"/>
    <mergeCell ref="G696:G697"/>
    <mergeCell ref="H696:H697"/>
    <mergeCell ref="I696:I697"/>
    <mergeCell ref="J696:J697"/>
    <mergeCell ref="A702:A703"/>
    <mergeCell ref="C702:C703"/>
    <mergeCell ref="D702:D703"/>
    <mergeCell ref="E702:E703"/>
    <mergeCell ref="G702:G703"/>
    <mergeCell ref="H702:H703"/>
    <mergeCell ref="I702:I703"/>
    <mergeCell ref="J702:J703"/>
    <mergeCell ref="A704:A705"/>
    <mergeCell ref="C704:C705"/>
    <mergeCell ref="D704:D705"/>
    <mergeCell ref="E704:E705"/>
    <mergeCell ref="I704:I705"/>
    <mergeCell ref="J704:J705"/>
    <mergeCell ref="K700:K701"/>
    <mergeCell ref="L700:L701"/>
    <mergeCell ref="M700:M701"/>
    <mergeCell ref="A700:A701"/>
    <mergeCell ref="C700:C701"/>
    <mergeCell ref="D700:D701"/>
    <mergeCell ref="E700:E701"/>
    <mergeCell ref="G700:G701"/>
    <mergeCell ref="H700:H701"/>
    <mergeCell ref="I700:I701"/>
    <mergeCell ref="J700:J701"/>
    <mergeCell ref="K704:K705"/>
    <mergeCell ref="L704:L705"/>
    <mergeCell ref="M704:M705"/>
    <mergeCell ref="A709:A710"/>
    <mergeCell ref="C709:C710"/>
    <mergeCell ref="D709:D710"/>
    <mergeCell ref="E709:E710"/>
    <mergeCell ref="G709:G710"/>
    <mergeCell ref="H709:H710"/>
    <mergeCell ref="I709:I710"/>
    <mergeCell ref="J709:J710"/>
    <mergeCell ref="A707:A708"/>
    <mergeCell ref="C707:C708"/>
    <mergeCell ref="D707:D708"/>
    <mergeCell ref="E707:E708"/>
    <mergeCell ref="G707:G708"/>
    <mergeCell ref="H707:H708"/>
    <mergeCell ref="I707:I708"/>
    <mergeCell ref="J707:J708"/>
    <mergeCell ref="K707:K708"/>
    <mergeCell ref="F707:F708"/>
    <mergeCell ref="F709:F710"/>
    <mergeCell ref="A713:A714"/>
    <mergeCell ref="C713:C714"/>
    <mergeCell ref="D713:D714"/>
    <mergeCell ref="E713:E714"/>
    <mergeCell ref="G713:G714"/>
    <mergeCell ref="H713:H714"/>
    <mergeCell ref="I713:I714"/>
    <mergeCell ref="J713:J714"/>
    <mergeCell ref="K711:K712"/>
    <mergeCell ref="L711:L712"/>
    <mergeCell ref="M711:M712"/>
    <mergeCell ref="N711:N712"/>
    <mergeCell ref="AB711:AB712"/>
    <mergeCell ref="AC711:AC712"/>
    <mergeCell ref="A711:A712"/>
    <mergeCell ref="C711:C712"/>
    <mergeCell ref="D711:D712"/>
    <mergeCell ref="E711:E712"/>
    <mergeCell ref="G711:G712"/>
    <mergeCell ref="H711:H712"/>
    <mergeCell ref="I711:I712"/>
    <mergeCell ref="J711:J712"/>
    <mergeCell ref="F711:F712"/>
    <mergeCell ref="F713:F714"/>
    <mergeCell ref="A717:A718"/>
    <mergeCell ref="C717:C718"/>
    <mergeCell ref="D717:D718"/>
    <mergeCell ref="E717:E718"/>
    <mergeCell ref="G717:G718"/>
    <mergeCell ref="H717:H718"/>
    <mergeCell ref="I717:I718"/>
    <mergeCell ref="J717:J718"/>
    <mergeCell ref="K715:K716"/>
    <mergeCell ref="L715:L716"/>
    <mergeCell ref="M715:M716"/>
    <mergeCell ref="N715:N716"/>
    <mergeCell ref="AB715:AB716"/>
    <mergeCell ref="AC715:AC716"/>
    <mergeCell ref="A715:A716"/>
    <mergeCell ref="C715:C716"/>
    <mergeCell ref="D715:D716"/>
    <mergeCell ref="E715:E716"/>
    <mergeCell ref="G715:G716"/>
    <mergeCell ref="H715:H716"/>
    <mergeCell ref="I715:I716"/>
    <mergeCell ref="J715:J716"/>
    <mergeCell ref="AC717:AC718"/>
    <mergeCell ref="F715:F716"/>
    <mergeCell ref="F717:F718"/>
    <mergeCell ref="A719:A720"/>
    <mergeCell ref="C719:C720"/>
    <mergeCell ref="D719:D720"/>
    <mergeCell ref="E719:E720"/>
    <mergeCell ref="G719:G720"/>
    <mergeCell ref="H719:H720"/>
    <mergeCell ref="I719:I720"/>
    <mergeCell ref="J719:J720"/>
    <mergeCell ref="M721:M722"/>
    <mergeCell ref="N721:N722"/>
    <mergeCell ref="AB721:AB722"/>
    <mergeCell ref="AC721:AC722"/>
    <mergeCell ref="K719:K720"/>
    <mergeCell ref="L719:L720"/>
    <mergeCell ref="M719:M720"/>
    <mergeCell ref="A721:A722"/>
    <mergeCell ref="C721:C722"/>
    <mergeCell ref="D721:D722"/>
    <mergeCell ref="E721:E722"/>
    <mergeCell ref="G721:G722"/>
    <mergeCell ref="H721:H722"/>
    <mergeCell ref="I721:I722"/>
    <mergeCell ref="J721:J722"/>
    <mergeCell ref="F719:F720"/>
    <mergeCell ref="F721:F722"/>
    <mergeCell ref="K721:K722"/>
    <mergeCell ref="B719:B720"/>
    <mergeCell ref="B721:B722"/>
    <mergeCell ref="L723:L724"/>
    <mergeCell ref="M723:M724"/>
    <mergeCell ref="N723:N724"/>
    <mergeCell ref="AB723:AB724"/>
    <mergeCell ref="AC723:AC724"/>
    <mergeCell ref="L713:L714"/>
    <mergeCell ref="M713:M714"/>
    <mergeCell ref="N713:N714"/>
    <mergeCell ref="AB713:AB714"/>
    <mergeCell ref="AC713:AC714"/>
    <mergeCell ref="L709:L710"/>
    <mergeCell ref="M709:M710"/>
    <mergeCell ref="N709:N710"/>
    <mergeCell ref="AB709:AB710"/>
    <mergeCell ref="AE719:AE720"/>
    <mergeCell ref="AE721:AE722"/>
    <mergeCell ref="AB725:AB726"/>
    <mergeCell ref="AC725:AC726"/>
    <mergeCell ref="L721:L722"/>
    <mergeCell ref="L717:L718"/>
    <mergeCell ref="M717:M718"/>
    <mergeCell ref="N717:N718"/>
    <mergeCell ref="G725:G726"/>
    <mergeCell ref="H725:H726"/>
    <mergeCell ref="I725:I726"/>
    <mergeCell ref="L725:L726"/>
    <mergeCell ref="M725:M726"/>
    <mergeCell ref="N725:N726"/>
    <mergeCell ref="N719:N720"/>
    <mergeCell ref="AB719:AB720"/>
    <mergeCell ref="AC719:AC720"/>
    <mergeCell ref="AF719:AF720"/>
    <mergeCell ref="L213:L214"/>
    <mergeCell ref="M213:M214"/>
    <mergeCell ref="AF217:AF218"/>
    <mergeCell ref="AC159:AC160"/>
    <mergeCell ref="J723:J724"/>
    <mergeCell ref="K725:K726"/>
    <mergeCell ref="J725:J726"/>
    <mergeCell ref="K723:K724"/>
    <mergeCell ref="K713:K714"/>
    <mergeCell ref="K709:K710"/>
    <mergeCell ref="AC709:AC710"/>
    <mergeCell ref="L707:L708"/>
    <mergeCell ref="M707:M708"/>
    <mergeCell ref="N707:N708"/>
    <mergeCell ref="AB707:AB708"/>
    <mergeCell ref="AC707:AC708"/>
    <mergeCell ref="G704:G705"/>
    <mergeCell ref="H704:H705"/>
    <mergeCell ref="AB199:AB200"/>
    <mergeCell ref="AE165:AE166"/>
    <mergeCell ref="AE723:AE724"/>
    <mergeCell ref="AE725:AE726"/>
    <mergeCell ref="A725:A726"/>
    <mergeCell ref="C725:C726"/>
    <mergeCell ref="D725:D726"/>
    <mergeCell ref="E725:E726"/>
    <mergeCell ref="K717:K718"/>
    <mergeCell ref="N75:N76"/>
    <mergeCell ref="AB181:AB182"/>
    <mergeCell ref="N274:N275"/>
    <mergeCell ref="L272:L273"/>
    <mergeCell ref="A723:A724"/>
    <mergeCell ref="C723:C724"/>
    <mergeCell ref="D723:D724"/>
    <mergeCell ref="E723:E724"/>
    <mergeCell ref="G723:G724"/>
    <mergeCell ref="H723:H724"/>
    <mergeCell ref="L157:L158"/>
    <mergeCell ref="N161:N162"/>
    <mergeCell ref="AB75:AB76"/>
    <mergeCell ref="N77:N78"/>
    <mergeCell ref="A654:A655"/>
    <mergeCell ref="C654:C655"/>
    <mergeCell ref="M646:M647"/>
    <mergeCell ref="N646:N647"/>
    <mergeCell ref="AB646:AB647"/>
    <mergeCell ref="E536:E537"/>
    <mergeCell ref="G536:G537"/>
    <mergeCell ref="H536:H537"/>
    <mergeCell ref="I536:I537"/>
    <mergeCell ref="I648:I649"/>
    <mergeCell ref="J648:J649"/>
    <mergeCell ref="I723:I724"/>
    <mergeCell ref="AB717:AB718"/>
    <mergeCell ref="N704:N705"/>
    <mergeCell ref="AB704:AB705"/>
    <mergeCell ref="AC704:AC705"/>
    <mergeCell ref="K702:K703"/>
    <mergeCell ref="L702:L703"/>
    <mergeCell ref="M702:M703"/>
    <mergeCell ref="N702:N703"/>
    <mergeCell ref="AB702:AB703"/>
    <mergeCell ref="AC702:AC703"/>
    <mergeCell ref="N700:N701"/>
    <mergeCell ref="AB700:AB701"/>
    <mergeCell ref="AC700:AC701"/>
    <mergeCell ref="K698:K699"/>
    <mergeCell ref="L698:L699"/>
    <mergeCell ref="M698:M699"/>
    <mergeCell ref="N698:N699"/>
    <mergeCell ref="AB698:AB699"/>
    <mergeCell ref="AC698:AC699"/>
    <mergeCell ref="A490:A491"/>
    <mergeCell ref="AB528:AB529"/>
    <mergeCell ref="AF101:AF102"/>
    <mergeCell ref="M118:M119"/>
    <mergeCell ref="L99:L100"/>
    <mergeCell ref="N157:N158"/>
    <mergeCell ref="AD112:AD113"/>
    <mergeCell ref="N151:N152"/>
    <mergeCell ref="N163:N164"/>
    <mergeCell ref="AD147:AD148"/>
    <mergeCell ref="AD149:AD150"/>
    <mergeCell ref="K121:K122"/>
    <mergeCell ref="L121:L122"/>
    <mergeCell ref="M121:M122"/>
    <mergeCell ref="N121:N122"/>
    <mergeCell ref="AB121:AB122"/>
    <mergeCell ref="AC121:AC122"/>
    <mergeCell ref="N110:N111"/>
    <mergeCell ref="M116:M117"/>
    <mergeCell ref="L118:L119"/>
    <mergeCell ref="N125:N126"/>
    <mergeCell ref="K103:K104"/>
    <mergeCell ref="K99:K100"/>
    <mergeCell ref="K114:K115"/>
    <mergeCell ref="K112:K113"/>
    <mergeCell ref="M157:M158"/>
    <mergeCell ref="L153:L154"/>
    <mergeCell ref="L155:L156"/>
    <mergeCell ref="L159:L160"/>
    <mergeCell ref="K151:K152"/>
    <mergeCell ref="AC105:AC106"/>
    <mergeCell ref="AB114:AB115"/>
    <mergeCell ref="AC546:AC547"/>
    <mergeCell ref="I494:I495"/>
    <mergeCell ref="AE9:AE10"/>
    <mergeCell ref="AE11:AE12"/>
    <mergeCell ref="K149:K150"/>
    <mergeCell ref="L149:L150"/>
    <mergeCell ref="K141:K142"/>
    <mergeCell ref="AB73:AB74"/>
    <mergeCell ref="L91:L92"/>
    <mergeCell ref="AC147:AC148"/>
    <mergeCell ref="N49:N50"/>
    <mergeCell ref="K45:K46"/>
    <mergeCell ref="N47:N48"/>
    <mergeCell ref="AB47:AB48"/>
    <mergeCell ref="AC47:AC48"/>
    <mergeCell ref="L163:L164"/>
    <mergeCell ref="M163:M164"/>
    <mergeCell ref="M69:M70"/>
    <mergeCell ref="L123:L124"/>
    <mergeCell ref="N542:N543"/>
    <mergeCell ref="AC544:AC545"/>
    <mergeCell ref="K542:K543"/>
    <mergeCell ref="AC161:AC162"/>
    <mergeCell ref="AC141:AC142"/>
    <mergeCell ref="AD336:AD337"/>
    <mergeCell ref="AB343:AB344"/>
    <mergeCell ref="AC349:AC350"/>
    <mergeCell ref="AC341:AC342"/>
    <mergeCell ref="AC356:AC357"/>
    <mergeCell ref="AC347:AC348"/>
    <mergeCell ref="AD343:AD344"/>
    <mergeCell ref="AD345:AD346"/>
    <mergeCell ref="AC75:AC76"/>
    <mergeCell ref="AC77:AC78"/>
    <mergeCell ref="AB77:AB78"/>
    <mergeCell ref="N153:N154"/>
    <mergeCell ref="AB153:AB154"/>
    <mergeCell ref="AC153:AC154"/>
    <mergeCell ref="AC125:AC126"/>
    <mergeCell ref="AC127:AC128"/>
    <mergeCell ref="AB141:AB142"/>
    <mergeCell ref="C473:C474"/>
    <mergeCell ref="G463:G464"/>
    <mergeCell ref="H463:H464"/>
    <mergeCell ref="AB512:AB513"/>
    <mergeCell ref="C490:C491"/>
    <mergeCell ref="AB69:AB70"/>
    <mergeCell ref="AC69:AC70"/>
    <mergeCell ref="C650:C651"/>
    <mergeCell ref="N650:N651"/>
    <mergeCell ref="M532:M533"/>
    <mergeCell ref="N536:N537"/>
    <mergeCell ref="AB536:AB537"/>
    <mergeCell ref="I378:I379"/>
    <mergeCell ref="J378:J379"/>
    <mergeCell ref="AB179:AB180"/>
    <mergeCell ref="D481:D482"/>
    <mergeCell ref="E481:E482"/>
    <mergeCell ref="C477:C478"/>
    <mergeCell ref="D477:D478"/>
    <mergeCell ref="E477:E478"/>
    <mergeCell ref="C471:C472"/>
    <mergeCell ref="D471:D472"/>
    <mergeCell ref="E471:E472"/>
    <mergeCell ref="A538:A539"/>
    <mergeCell ref="C538:C539"/>
    <mergeCell ref="D538:D539"/>
    <mergeCell ref="E538:E539"/>
    <mergeCell ref="G538:G539"/>
    <mergeCell ref="A642:A643"/>
    <mergeCell ref="C642:C643"/>
    <mergeCell ref="D642:D643"/>
    <mergeCell ref="A544:A545"/>
    <mergeCell ref="F542:F543"/>
    <mergeCell ref="F544:F545"/>
    <mergeCell ref="B544:B545"/>
    <mergeCell ref="H544:H545"/>
    <mergeCell ref="I544:I545"/>
    <mergeCell ref="J544:J545"/>
    <mergeCell ref="K544:K545"/>
    <mergeCell ref="L544:L545"/>
    <mergeCell ref="B546:B547"/>
    <mergeCell ref="B548:B549"/>
    <mergeCell ref="B550:B551"/>
    <mergeCell ref="A542:A543"/>
    <mergeCell ref="C542:C543"/>
    <mergeCell ref="D542:D543"/>
    <mergeCell ref="J636:J637"/>
    <mergeCell ref="B629:B630"/>
    <mergeCell ref="B632:B633"/>
    <mergeCell ref="B634:B635"/>
    <mergeCell ref="B636:B637"/>
    <mergeCell ref="B638:B639"/>
    <mergeCell ref="A617:A618"/>
    <mergeCell ref="A623:A624"/>
    <mergeCell ref="A619:A620"/>
    <mergeCell ref="N71:N72"/>
    <mergeCell ref="AB71:AB72"/>
    <mergeCell ref="C442:C443"/>
    <mergeCell ref="D442:D443"/>
    <mergeCell ref="E442:E443"/>
    <mergeCell ref="G442:G443"/>
    <mergeCell ref="H442:H443"/>
    <mergeCell ref="C455:C456"/>
    <mergeCell ref="E449:E450"/>
    <mergeCell ref="C447:C448"/>
    <mergeCell ref="D449:D450"/>
    <mergeCell ref="H372:H373"/>
    <mergeCell ref="D374:D375"/>
    <mergeCell ref="E374:E375"/>
    <mergeCell ref="D370:D371"/>
    <mergeCell ref="E370:E371"/>
    <mergeCell ref="L382:L383"/>
    <mergeCell ref="N145:N146"/>
    <mergeCell ref="L139:L140"/>
    <mergeCell ref="M139:M140"/>
    <mergeCell ref="M145:M146"/>
    <mergeCell ref="L145:L146"/>
    <mergeCell ref="L116:L117"/>
    <mergeCell ref="J417:J418"/>
    <mergeCell ref="D447:D448"/>
    <mergeCell ref="E364:E365"/>
    <mergeCell ref="G364:G365"/>
    <mergeCell ref="I388:I389"/>
    <mergeCell ref="G380:G381"/>
    <mergeCell ref="I384:I385"/>
    <mergeCell ref="N306:N307"/>
    <mergeCell ref="M262:M263"/>
    <mergeCell ref="A520:A521"/>
    <mergeCell ref="A508:A509"/>
    <mergeCell ref="C508:C509"/>
    <mergeCell ref="D508:D509"/>
    <mergeCell ref="A514:A515"/>
    <mergeCell ref="G518:G519"/>
    <mergeCell ref="H518:H519"/>
    <mergeCell ref="C520:C521"/>
    <mergeCell ref="J508:J509"/>
    <mergeCell ref="H508:H509"/>
    <mergeCell ref="I508:I509"/>
    <mergeCell ref="K512:K513"/>
    <mergeCell ref="C506:C507"/>
    <mergeCell ref="G496:G497"/>
    <mergeCell ref="A498:A499"/>
    <mergeCell ref="D516:D517"/>
    <mergeCell ref="F516:F517"/>
    <mergeCell ref="I506:I507"/>
    <mergeCell ref="E512:E513"/>
    <mergeCell ref="G512:G513"/>
    <mergeCell ref="B510:B511"/>
    <mergeCell ref="B512:B513"/>
    <mergeCell ref="B514:B515"/>
    <mergeCell ref="B516:B517"/>
    <mergeCell ref="B518:B519"/>
    <mergeCell ref="B520:B521"/>
    <mergeCell ref="E516:E517"/>
    <mergeCell ref="C516:C517"/>
    <mergeCell ref="D520:D521"/>
    <mergeCell ref="J498:J499"/>
    <mergeCell ref="K520:K521"/>
    <mergeCell ref="H512:H513"/>
    <mergeCell ref="D514:D515"/>
    <mergeCell ref="G473:G474"/>
    <mergeCell ref="G477:G478"/>
    <mergeCell ref="H477:H478"/>
    <mergeCell ref="G471:G472"/>
    <mergeCell ref="C481:C482"/>
    <mergeCell ref="H479:H480"/>
    <mergeCell ref="C498:C499"/>
    <mergeCell ref="G487:G488"/>
    <mergeCell ref="D492:D493"/>
    <mergeCell ref="E475:E476"/>
    <mergeCell ref="D500:D501"/>
    <mergeCell ref="E500:E501"/>
    <mergeCell ref="G500:G501"/>
    <mergeCell ref="C492:C493"/>
    <mergeCell ref="H494:H495"/>
    <mergeCell ref="G508:G509"/>
    <mergeCell ref="E508:E509"/>
    <mergeCell ref="C514:C515"/>
    <mergeCell ref="D494:D495"/>
    <mergeCell ref="E494:E495"/>
    <mergeCell ref="G494:G495"/>
    <mergeCell ref="F496:F497"/>
    <mergeCell ref="D490:D491"/>
    <mergeCell ref="H490:H491"/>
    <mergeCell ref="D506:D507"/>
    <mergeCell ref="H506:H507"/>
    <mergeCell ref="F479:F480"/>
    <mergeCell ref="F481:F482"/>
    <mergeCell ref="F483:F484"/>
    <mergeCell ref="F471:F472"/>
    <mergeCell ref="AB326:AB327"/>
    <mergeCell ref="M328:M329"/>
    <mergeCell ref="N330:N331"/>
    <mergeCell ref="AB330:AB331"/>
    <mergeCell ref="AC330:AC331"/>
    <mergeCell ref="AB341:AB342"/>
    <mergeCell ref="M330:M331"/>
    <mergeCell ref="AB332:AB333"/>
    <mergeCell ref="AC328:AC329"/>
    <mergeCell ref="AC334:AC335"/>
    <mergeCell ref="N316:N317"/>
    <mergeCell ref="AC290:AC291"/>
    <mergeCell ref="N290:N291"/>
    <mergeCell ref="AC219:AC220"/>
    <mergeCell ref="M322:M323"/>
    <mergeCell ref="N322:N323"/>
    <mergeCell ref="AC332:AC333"/>
    <mergeCell ref="M286:M287"/>
    <mergeCell ref="N247:N248"/>
    <mergeCell ref="AC225:AC226"/>
    <mergeCell ref="AC231:AC232"/>
    <mergeCell ref="AC245:AC246"/>
    <mergeCell ref="AC300:AC301"/>
    <mergeCell ref="N219:N220"/>
    <mergeCell ref="AB294:AB295"/>
    <mergeCell ref="AB304:AB305"/>
    <mergeCell ref="AB290:AB291"/>
    <mergeCell ref="N223:N224"/>
    <mergeCell ref="AB229:AB230"/>
    <mergeCell ref="AB320:AB321"/>
    <mergeCell ref="AC338:AC339"/>
    <mergeCell ref="AC249:AC250"/>
    <mergeCell ref="N310:N311"/>
    <mergeCell ref="AC310:AC311"/>
    <mergeCell ref="N241:N242"/>
    <mergeCell ref="N294:N295"/>
    <mergeCell ref="N268:N269"/>
    <mergeCell ref="N308:N309"/>
    <mergeCell ref="AB266:AB267"/>
    <mergeCell ref="AB278:AB279"/>
    <mergeCell ref="AC304:AC305"/>
    <mergeCell ref="AC298:AC299"/>
    <mergeCell ref="AC262:AC263"/>
    <mergeCell ref="N231:N232"/>
    <mergeCell ref="AB223:AB224"/>
    <mergeCell ref="AB221:AB222"/>
    <mergeCell ref="N221:N222"/>
    <mergeCell ref="AB247:AB248"/>
    <mergeCell ref="AB251:AB252"/>
    <mergeCell ref="N266:N267"/>
    <mergeCell ref="N229:N230"/>
    <mergeCell ref="AB308:AB309"/>
    <mergeCell ref="AC294:AC295"/>
    <mergeCell ref="AC229:AC230"/>
    <mergeCell ref="AC259:AC260"/>
    <mergeCell ref="AB245:AB246"/>
    <mergeCell ref="AC243:AC244"/>
    <mergeCell ref="AB243:AB244"/>
    <mergeCell ref="N225:N226"/>
    <mergeCell ref="N245:N246"/>
    <mergeCell ref="AC237:AC238"/>
    <mergeCell ref="AB324:AB325"/>
    <mergeCell ref="AC308:AC309"/>
    <mergeCell ref="AC255:AC256"/>
    <mergeCell ref="AC253:AC254"/>
    <mergeCell ref="AC282:AC283"/>
    <mergeCell ref="M278:M279"/>
    <mergeCell ref="N282:N283"/>
    <mergeCell ref="N286:N287"/>
    <mergeCell ref="M298:M299"/>
    <mergeCell ref="N298:N299"/>
    <mergeCell ref="AC288:AC289"/>
    <mergeCell ref="M300:M301"/>
    <mergeCell ref="N280:N281"/>
    <mergeCell ref="AB280:AB281"/>
    <mergeCell ref="AB306:AB307"/>
    <mergeCell ref="N272:N273"/>
    <mergeCell ref="AB302:AB303"/>
    <mergeCell ref="AB298:AB299"/>
    <mergeCell ref="M280:M281"/>
    <mergeCell ref="N312:N313"/>
    <mergeCell ref="AB253:AB254"/>
    <mergeCell ref="AC292:AC293"/>
    <mergeCell ref="AC270:AC271"/>
    <mergeCell ref="AB262:AB263"/>
    <mergeCell ref="AC314:AC315"/>
    <mergeCell ref="AC316:AC317"/>
    <mergeCell ref="AB286:AB287"/>
    <mergeCell ref="AC268:AC269"/>
    <mergeCell ref="N253:N254"/>
    <mergeCell ref="AB318:AB319"/>
    <mergeCell ref="AC318:AC319"/>
    <mergeCell ref="N217:N218"/>
    <mergeCell ref="AB217:AB218"/>
    <mergeCell ref="N177:N178"/>
    <mergeCell ref="AC209:AC210"/>
    <mergeCell ref="N215:N216"/>
    <mergeCell ref="AC213:AC214"/>
    <mergeCell ref="N199:N200"/>
    <mergeCell ref="N189:N190"/>
    <mergeCell ref="N185:N186"/>
    <mergeCell ref="M187:M188"/>
    <mergeCell ref="M217:M218"/>
    <mergeCell ref="AC217:AC218"/>
    <mergeCell ref="N179:N180"/>
    <mergeCell ref="M199:M200"/>
    <mergeCell ref="AC205:AC206"/>
    <mergeCell ref="AB189:AB190"/>
    <mergeCell ref="AC189:AC190"/>
    <mergeCell ref="AB203:AB204"/>
    <mergeCell ref="AC203:AC204"/>
    <mergeCell ref="N213:N214"/>
    <mergeCell ref="M211:M212"/>
    <mergeCell ref="M207:M208"/>
    <mergeCell ref="AB195:AB196"/>
    <mergeCell ref="AB193:AB194"/>
    <mergeCell ref="M181:M182"/>
    <mergeCell ref="AB207:AB208"/>
    <mergeCell ref="AC306:AC307"/>
    <mergeCell ref="M195:M196"/>
    <mergeCell ref="N195:N196"/>
    <mergeCell ref="N197:N198"/>
    <mergeCell ref="AB197:AB198"/>
    <mergeCell ref="AB201:AB202"/>
    <mergeCell ref="I177:I178"/>
    <mergeCell ref="J177:J178"/>
    <mergeCell ref="L179:L180"/>
    <mergeCell ref="N207:N208"/>
    <mergeCell ref="N187:N188"/>
    <mergeCell ref="AB187:AB188"/>
    <mergeCell ref="AB209:AB210"/>
    <mergeCell ref="N209:N210"/>
    <mergeCell ref="L197:L198"/>
    <mergeCell ref="L185:L186"/>
    <mergeCell ref="AB219:AB220"/>
    <mergeCell ref="AC187:AC188"/>
    <mergeCell ref="AC183:AC184"/>
    <mergeCell ref="AC181:AC182"/>
    <mergeCell ref="AC179:AC180"/>
    <mergeCell ref="N181:N182"/>
    <mergeCell ref="M189:M190"/>
    <mergeCell ref="M191:M192"/>
    <mergeCell ref="AC201:AC202"/>
    <mergeCell ref="I203:I204"/>
    <mergeCell ref="I209:I210"/>
    <mergeCell ref="I185:I186"/>
    <mergeCell ref="J173:J174"/>
    <mergeCell ref="L211:L212"/>
    <mergeCell ref="L209:L210"/>
    <mergeCell ref="L221:L222"/>
    <mergeCell ref="L231:L232"/>
    <mergeCell ref="L219:L220"/>
    <mergeCell ref="L227:L228"/>
    <mergeCell ref="L205:L206"/>
    <mergeCell ref="K205:K206"/>
    <mergeCell ref="K201:K202"/>
    <mergeCell ref="K189:K190"/>
    <mergeCell ref="F175:F176"/>
    <mergeCell ref="J175:J176"/>
    <mergeCell ref="J241:J242"/>
    <mergeCell ref="G235:G236"/>
    <mergeCell ref="H241:H242"/>
    <mergeCell ref="H177:H178"/>
    <mergeCell ref="I189:I190"/>
    <mergeCell ref="J207:J208"/>
    <mergeCell ref="I217:I218"/>
    <mergeCell ref="G191:G192"/>
    <mergeCell ref="J191:J192"/>
    <mergeCell ref="J211:J212"/>
    <mergeCell ref="J183:J184"/>
    <mergeCell ref="I205:I206"/>
    <mergeCell ref="G205:G206"/>
    <mergeCell ref="H205:H206"/>
    <mergeCell ref="K207:K208"/>
    <mergeCell ref="H215:H216"/>
    <mergeCell ref="G193:G194"/>
    <mergeCell ref="G195:G196"/>
    <mergeCell ref="F237:F238"/>
    <mergeCell ref="M223:M224"/>
    <mergeCell ref="L215:L216"/>
    <mergeCell ref="M225:M226"/>
    <mergeCell ref="J197:J198"/>
    <mergeCell ref="I195:I196"/>
    <mergeCell ref="J195:J196"/>
    <mergeCell ref="G173:G174"/>
    <mergeCell ref="G209:G210"/>
    <mergeCell ref="H191:H192"/>
    <mergeCell ref="I181:I182"/>
    <mergeCell ref="I187:I188"/>
    <mergeCell ref="G183:G184"/>
    <mergeCell ref="H201:H202"/>
    <mergeCell ref="I201:I202"/>
    <mergeCell ref="M183:M184"/>
    <mergeCell ref="L207:L208"/>
    <mergeCell ref="M201:M202"/>
    <mergeCell ref="M203:M204"/>
    <mergeCell ref="J217:J218"/>
    <mergeCell ref="I221:I222"/>
    <mergeCell ref="G207:G208"/>
    <mergeCell ref="H207:H208"/>
    <mergeCell ref="J181:J182"/>
    <mergeCell ref="J205:J206"/>
    <mergeCell ref="G217:G218"/>
    <mergeCell ref="G219:G220"/>
    <mergeCell ref="L175:L176"/>
    <mergeCell ref="L177:L178"/>
    <mergeCell ref="H173:H174"/>
    <mergeCell ref="K199:K200"/>
    <mergeCell ref="L199:L200"/>
    <mergeCell ref="L201:L202"/>
    <mergeCell ref="K388:K389"/>
    <mergeCell ref="L338:L339"/>
    <mergeCell ref="M304:M305"/>
    <mergeCell ref="M332:M333"/>
    <mergeCell ref="L324:L325"/>
    <mergeCell ref="L343:L344"/>
    <mergeCell ref="M378:M379"/>
    <mergeCell ref="M316:M317"/>
    <mergeCell ref="M356:M357"/>
    <mergeCell ref="M290:M291"/>
    <mergeCell ref="M318:M319"/>
    <mergeCell ref="AB314:AB315"/>
    <mergeCell ref="M294:M295"/>
    <mergeCell ref="AB358:AB359"/>
    <mergeCell ref="L290:L291"/>
    <mergeCell ref="K374:K375"/>
    <mergeCell ref="K320:K321"/>
    <mergeCell ref="N349:N350"/>
    <mergeCell ref="N318:N319"/>
    <mergeCell ref="M320:M321"/>
    <mergeCell ref="N366:N367"/>
    <mergeCell ref="L316:L317"/>
    <mergeCell ref="AB292:AB293"/>
    <mergeCell ref="K308:K309"/>
    <mergeCell ref="K310:K311"/>
    <mergeCell ref="K306:K307"/>
    <mergeCell ref="L306:L307"/>
    <mergeCell ref="AB378:AB379"/>
    <mergeCell ref="AB334:AB335"/>
    <mergeCell ref="AB328:AB329"/>
    <mergeCell ref="M338:M339"/>
    <mergeCell ref="N338:N339"/>
    <mergeCell ref="J368:J369"/>
    <mergeCell ref="I400:I401"/>
    <mergeCell ref="I334:I335"/>
    <mergeCell ref="I324:I325"/>
    <mergeCell ref="K349:K350"/>
    <mergeCell ref="K364:K365"/>
    <mergeCell ref="K366:K367"/>
    <mergeCell ref="M360:M361"/>
    <mergeCell ref="K360:K361"/>
    <mergeCell ref="N396:N397"/>
    <mergeCell ref="I360:I361"/>
    <mergeCell ref="J349:J350"/>
    <mergeCell ref="I326:I327"/>
    <mergeCell ref="J366:J367"/>
    <mergeCell ref="J324:J325"/>
    <mergeCell ref="K368:K369"/>
    <mergeCell ref="L368:L369"/>
    <mergeCell ref="K380:K381"/>
    <mergeCell ref="L380:L381"/>
    <mergeCell ref="L392:L393"/>
    <mergeCell ref="K376:K377"/>
    <mergeCell ref="L360:L361"/>
    <mergeCell ref="L362:L363"/>
    <mergeCell ref="K386:K387"/>
    <mergeCell ref="J400:J401"/>
    <mergeCell ref="J396:J397"/>
    <mergeCell ref="L332:L333"/>
    <mergeCell ref="K400:K401"/>
    <mergeCell ref="L400:L401"/>
    <mergeCell ref="L398:L399"/>
    <mergeCell ref="L384:L385"/>
    <mergeCell ref="K382:K383"/>
    <mergeCell ref="F349:F350"/>
    <mergeCell ref="F351:F352"/>
    <mergeCell ref="M312:M313"/>
    <mergeCell ref="AB364:AB365"/>
    <mergeCell ref="K334:K335"/>
    <mergeCell ref="K362:K363"/>
    <mergeCell ref="N336:N337"/>
    <mergeCell ref="AB336:AB337"/>
    <mergeCell ref="AB345:AB346"/>
    <mergeCell ref="J356:J357"/>
    <mergeCell ref="N362:N363"/>
    <mergeCell ref="L318:L319"/>
    <mergeCell ref="N320:N321"/>
    <mergeCell ref="M362:M363"/>
    <mergeCell ref="K324:K325"/>
    <mergeCell ref="K343:K344"/>
    <mergeCell ref="K328:K329"/>
    <mergeCell ref="L328:L329"/>
    <mergeCell ref="J322:J323"/>
    <mergeCell ref="I330:I331"/>
    <mergeCell ref="J314:J315"/>
    <mergeCell ref="H353:H354"/>
    <mergeCell ref="K312:K313"/>
    <mergeCell ref="L322:L323"/>
    <mergeCell ref="J360:J361"/>
    <mergeCell ref="AB338:AB339"/>
    <mergeCell ref="M345:M346"/>
    <mergeCell ref="N345:N346"/>
    <mergeCell ref="M334:M335"/>
    <mergeCell ref="N332:N333"/>
    <mergeCell ref="N324:N325"/>
    <mergeCell ref="M324:M325"/>
    <mergeCell ref="G318:G319"/>
    <mergeCell ref="G316:G317"/>
    <mergeCell ref="H316:H317"/>
    <mergeCell ref="G320:G321"/>
    <mergeCell ref="E318:E319"/>
    <mergeCell ref="E349:E350"/>
    <mergeCell ref="H341:H342"/>
    <mergeCell ref="H364:H365"/>
    <mergeCell ref="I364:I365"/>
    <mergeCell ref="E322:E323"/>
    <mergeCell ref="G326:G327"/>
    <mergeCell ref="G343:G344"/>
    <mergeCell ref="M336:M337"/>
    <mergeCell ref="H302:H303"/>
    <mergeCell ref="I316:I317"/>
    <mergeCell ref="I304:I305"/>
    <mergeCell ref="K302:K303"/>
    <mergeCell ref="M314:M315"/>
    <mergeCell ref="E312:E313"/>
    <mergeCell ref="F302:F303"/>
    <mergeCell ref="F304:F305"/>
    <mergeCell ref="F306:F307"/>
    <mergeCell ref="F308:F309"/>
    <mergeCell ref="I314:I315"/>
    <mergeCell ref="H362:H363"/>
    <mergeCell ref="G349:G350"/>
    <mergeCell ref="K314:K315"/>
    <mergeCell ref="L314:L315"/>
    <mergeCell ref="F320:F321"/>
    <mergeCell ref="F322:F323"/>
    <mergeCell ref="F341:F342"/>
    <mergeCell ref="F343:F344"/>
    <mergeCell ref="M221:M222"/>
    <mergeCell ref="N211:N212"/>
    <mergeCell ref="M215:M216"/>
    <mergeCell ref="M175:M176"/>
    <mergeCell ref="L189:L190"/>
    <mergeCell ref="L183:L184"/>
    <mergeCell ref="L191:L192"/>
    <mergeCell ref="H183:H184"/>
    <mergeCell ref="H195:H196"/>
    <mergeCell ref="M185:M186"/>
    <mergeCell ref="J268:J269"/>
    <mergeCell ref="L268:L269"/>
    <mergeCell ref="I276:I277"/>
    <mergeCell ref="J276:J277"/>
    <mergeCell ref="N259:N260"/>
    <mergeCell ref="K270:K271"/>
    <mergeCell ref="N255:N256"/>
    <mergeCell ref="N262:N263"/>
    <mergeCell ref="K264:K265"/>
    <mergeCell ref="M227:M228"/>
    <mergeCell ref="M229:M230"/>
    <mergeCell ref="L237:L238"/>
    <mergeCell ref="M237:M238"/>
    <mergeCell ref="N237:N238"/>
    <mergeCell ref="M231:M232"/>
    <mergeCell ref="L255:L256"/>
    <mergeCell ref="M241:M242"/>
    <mergeCell ref="M249:M250"/>
    <mergeCell ref="N233:N234"/>
    <mergeCell ref="N235:N236"/>
    <mergeCell ref="N227:N228"/>
    <mergeCell ref="M233:M234"/>
    <mergeCell ref="A179:A180"/>
    <mergeCell ref="D187:D188"/>
    <mergeCell ref="C183:C184"/>
    <mergeCell ref="D183:D184"/>
    <mergeCell ref="E183:E184"/>
    <mergeCell ref="E187:E188"/>
    <mergeCell ref="A157:A158"/>
    <mergeCell ref="C165:C166"/>
    <mergeCell ref="C157:C158"/>
    <mergeCell ref="D157:D158"/>
    <mergeCell ref="A255:A256"/>
    <mergeCell ref="C288:C289"/>
    <mergeCell ref="C239:C240"/>
    <mergeCell ref="D251:D252"/>
    <mergeCell ref="E251:E252"/>
    <mergeCell ref="C189:C190"/>
    <mergeCell ref="E219:E220"/>
    <mergeCell ref="C241:C242"/>
    <mergeCell ref="D229:D230"/>
    <mergeCell ref="E235:E236"/>
    <mergeCell ref="E197:E198"/>
    <mergeCell ref="A262:A263"/>
    <mergeCell ref="D159:D160"/>
    <mergeCell ref="C161:C162"/>
    <mergeCell ref="D223:D224"/>
    <mergeCell ref="B161:B162"/>
    <mergeCell ref="B163:B164"/>
    <mergeCell ref="E179:E180"/>
    <mergeCell ref="C187:C188"/>
    <mergeCell ref="C264:C265"/>
    <mergeCell ref="A229:A230"/>
    <mergeCell ref="E245:E246"/>
    <mergeCell ref="A362:A363"/>
    <mergeCell ref="C362:C363"/>
    <mergeCell ref="H415:H416"/>
    <mergeCell ref="A364:A365"/>
    <mergeCell ref="A370:A371"/>
    <mergeCell ref="C370:C371"/>
    <mergeCell ref="A304:A305"/>
    <mergeCell ref="C304:C305"/>
    <mergeCell ref="D304:D305"/>
    <mergeCell ref="G308:G309"/>
    <mergeCell ref="E332:E333"/>
    <mergeCell ref="E358:E359"/>
    <mergeCell ref="H400:H401"/>
    <mergeCell ref="H366:H367"/>
    <mergeCell ref="A378:A379"/>
    <mergeCell ref="C341:C342"/>
    <mergeCell ref="D341:D342"/>
    <mergeCell ref="E341:E342"/>
    <mergeCell ref="G341:G342"/>
    <mergeCell ref="C396:C397"/>
    <mergeCell ref="E403:E404"/>
    <mergeCell ref="G332:G333"/>
    <mergeCell ref="E345:E346"/>
    <mergeCell ref="H349:H350"/>
    <mergeCell ref="E396:E397"/>
    <mergeCell ref="A400:A401"/>
    <mergeCell ref="A392:A393"/>
    <mergeCell ref="G413:G414"/>
    <mergeCell ref="H413:H414"/>
    <mergeCell ref="A382:A383"/>
    <mergeCell ref="G400:G401"/>
    <mergeCell ref="C380:C381"/>
    <mergeCell ref="C308:C309"/>
    <mergeCell ref="J288:J289"/>
    <mergeCell ref="H268:H269"/>
    <mergeCell ref="I298:I299"/>
    <mergeCell ref="H306:H307"/>
    <mergeCell ref="H360:H361"/>
    <mergeCell ref="A351:A352"/>
    <mergeCell ref="A353:A354"/>
    <mergeCell ref="E306:E307"/>
    <mergeCell ref="C280:C281"/>
    <mergeCell ref="D280:D281"/>
    <mergeCell ref="E280:E281"/>
    <mergeCell ref="C300:C301"/>
    <mergeCell ref="D300:D301"/>
    <mergeCell ref="D255:D256"/>
    <mergeCell ref="H266:H267"/>
    <mergeCell ref="C306:C307"/>
    <mergeCell ref="C286:C287"/>
    <mergeCell ref="J294:J295"/>
    <mergeCell ref="H304:H305"/>
    <mergeCell ref="C268:C269"/>
    <mergeCell ref="F310:F311"/>
    <mergeCell ref="F312:F313"/>
    <mergeCell ref="F314:F315"/>
    <mergeCell ref="F316:F317"/>
    <mergeCell ref="I320:I321"/>
    <mergeCell ref="J316:J317"/>
    <mergeCell ref="G358:G359"/>
    <mergeCell ref="C290:C291"/>
    <mergeCell ref="H276:H277"/>
    <mergeCell ref="I322:I323"/>
    <mergeCell ref="J304:J305"/>
    <mergeCell ref="A372:A373"/>
    <mergeCell ref="C372:C373"/>
    <mergeCell ref="D372:D373"/>
    <mergeCell ref="E264:E265"/>
    <mergeCell ref="H251:H252"/>
    <mergeCell ref="I251:I252"/>
    <mergeCell ref="G199:G200"/>
    <mergeCell ref="H199:H200"/>
    <mergeCell ref="H209:H210"/>
    <mergeCell ref="D266:D267"/>
    <mergeCell ref="E266:E267"/>
    <mergeCell ref="I264:I265"/>
    <mergeCell ref="G266:G267"/>
    <mergeCell ref="F259:F260"/>
    <mergeCell ref="H282:H283"/>
    <mergeCell ref="I282:I283"/>
    <mergeCell ref="E229:E230"/>
    <mergeCell ref="E243:E244"/>
    <mergeCell ref="E205:E206"/>
    <mergeCell ref="E262:E263"/>
    <mergeCell ref="E255:E256"/>
    <mergeCell ref="G245:G246"/>
    <mergeCell ref="D264:D265"/>
    <mergeCell ref="D262:D263"/>
    <mergeCell ref="G215:G216"/>
    <mergeCell ref="D233:D234"/>
    <mergeCell ref="D245:D246"/>
    <mergeCell ref="D239:D240"/>
    <mergeCell ref="E217:E218"/>
    <mergeCell ref="E213:E214"/>
    <mergeCell ref="I225:I226"/>
    <mergeCell ref="I237:I238"/>
    <mergeCell ref="H312:H313"/>
    <mergeCell ref="I312:I313"/>
    <mergeCell ref="F276:F277"/>
    <mergeCell ref="F278:F279"/>
    <mergeCell ref="E308:E309"/>
    <mergeCell ref="D306:D307"/>
    <mergeCell ref="G306:G307"/>
    <mergeCell ref="J306:J307"/>
    <mergeCell ref="J310:J311"/>
    <mergeCell ref="G310:G311"/>
    <mergeCell ref="H310:H311"/>
    <mergeCell ref="I310:I311"/>
    <mergeCell ref="E310:E311"/>
    <mergeCell ref="G312:G313"/>
    <mergeCell ref="J308:J309"/>
    <mergeCell ref="E302:E303"/>
    <mergeCell ref="H308:H309"/>
    <mergeCell ref="F292:F293"/>
    <mergeCell ref="I300:I301"/>
    <mergeCell ref="J300:J301"/>
    <mergeCell ref="J312:J313"/>
    <mergeCell ref="J290:J291"/>
    <mergeCell ref="I290:I291"/>
    <mergeCell ref="E294:E295"/>
    <mergeCell ref="F298:F299"/>
    <mergeCell ref="F300:F301"/>
    <mergeCell ref="C251:C252"/>
    <mergeCell ref="M276:M277"/>
    <mergeCell ref="J201:J202"/>
    <mergeCell ref="C209:C210"/>
    <mergeCell ref="D209:D210"/>
    <mergeCell ref="C266:C267"/>
    <mergeCell ref="D207:D208"/>
    <mergeCell ref="E207:E208"/>
    <mergeCell ref="J237:J238"/>
    <mergeCell ref="F233:F234"/>
    <mergeCell ref="L239:L240"/>
    <mergeCell ref="M253:M254"/>
    <mergeCell ref="I268:I269"/>
    <mergeCell ref="E288:E289"/>
    <mergeCell ref="G274:G275"/>
    <mergeCell ref="G278:G279"/>
    <mergeCell ref="C278:C279"/>
    <mergeCell ref="I233:I234"/>
    <mergeCell ref="I241:I242"/>
    <mergeCell ref="D243:D244"/>
    <mergeCell ref="E241:E242"/>
    <mergeCell ref="H235:H236"/>
    <mergeCell ref="K239:K240"/>
    <mergeCell ref="H245:H246"/>
    <mergeCell ref="H253:H254"/>
    <mergeCell ref="K237:K238"/>
    <mergeCell ref="M235:M236"/>
    <mergeCell ref="M243:M244"/>
    <mergeCell ref="L264:L265"/>
    <mergeCell ref="M264:M265"/>
    <mergeCell ref="L262:L263"/>
    <mergeCell ref="L276:L277"/>
    <mergeCell ref="L161:L162"/>
    <mergeCell ref="K171:K172"/>
    <mergeCell ref="L171:L172"/>
    <mergeCell ref="K177:K178"/>
    <mergeCell ref="K167:K168"/>
    <mergeCell ref="L167:L168"/>
    <mergeCell ref="I173:I174"/>
    <mergeCell ref="E282:E283"/>
    <mergeCell ref="H274:H275"/>
    <mergeCell ref="F280:F281"/>
    <mergeCell ref="G268:G269"/>
    <mergeCell ref="K249:K250"/>
    <mergeCell ref="D193:D194"/>
    <mergeCell ref="J233:J234"/>
    <mergeCell ref="D292:D293"/>
    <mergeCell ref="G201:G202"/>
    <mergeCell ref="F201:F202"/>
    <mergeCell ref="F203:F204"/>
    <mergeCell ref="E286:E287"/>
    <mergeCell ref="G264:G265"/>
    <mergeCell ref="H264:H265"/>
    <mergeCell ref="I278:I279"/>
    <mergeCell ref="J278:J279"/>
    <mergeCell ref="I253:I254"/>
    <mergeCell ref="J253:J254"/>
    <mergeCell ref="J280:J281"/>
    <mergeCell ref="J274:J275"/>
    <mergeCell ref="H243:H244"/>
    <mergeCell ref="L243:L244"/>
    <mergeCell ref="H221:H222"/>
    <mergeCell ref="F219:F220"/>
    <mergeCell ref="F221:F222"/>
    <mergeCell ref="G251:G252"/>
    <mergeCell ref="I280:I281"/>
    <mergeCell ref="J298:J299"/>
    <mergeCell ref="G300:G301"/>
    <mergeCell ref="I183:I184"/>
    <mergeCell ref="H181:H182"/>
    <mergeCell ref="H211:H212"/>
    <mergeCell ref="J227:J228"/>
    <mergeCell ref="E189:E190"/>
    <mergeCell ref="H300:H301"/>
    <mergeCell ref="K221:K222"/>
    <mergeCell ref="J189:J190"/>
    <mergeCell ref="K163:K164"/>
    <mergeCell ref="K173:K174"/>
    <mergeCell ref="K165:K166"/>
    <mergeCell ref="L173:L174"/>
    <mergeCell ref="L165:L166"/>
    <mergeCell ref="H298:H299"/>
    <mergeCell ref="L300:L301"/>
    <mergeCell ref="I229:I230"/>
    <mergeCell ref="J229:J230"/>
    <mergeCell ref="I207:I208"/>
    <mergeCell ref="G211:G212"/>
    <mergeCell ref="J203:J204"/>
    <mergeCell ref="F239:F240"/>
    <mergeCell ref="F241:F242"/>
    <mergeCell ref="F243:F244"/>
    <mergeCell ref="L225:L226"/>
    <mergeCell ref="G185:G186"/>
    <mergeCell ref="G197:G198"/>
    <mergeCell ref="H197:H198"/>
    <mergeCell ref="I197:I198"/>
    <mergeCell ref="A121:A122"/>
    <mergeCell ref="C127:C128"/>
    <mergeCell ref="K143:K144"/>
    <mergeCell ref="L143:L144"/>
    <mergeCell ref="N141:N142"/>
    <mergeCell ref="K125:K126"/>
    <mergeCell ref="J127:J128"/>
    <mergeCell ref="M135:M136"/>
    <mergeCell ref="N135:N136"/>
    <mergeCell ref="C141:C142"/>
    <mergeCell ref="E121:E122"/>
    <mergeCell ref="N133:N134"/>
    <mergeCell ref="J139:J140"/>
    <mergeCell ref="E125:E126"/>
    <mergeCell ref="D127:D128"/>
    <mergeCell ref="G141:G142"/>
    <mergeCell ref="H141:H142"/>
    <mergeCell ref="K127:K128"/>
    <mergeCell ref="K131:K132"/>
    <mergeCell ref="G129:G130"/>
    <mergeCell ref="F121:F122"/>
    <mergeCell ref="I129:I130"/>
    <mergeCell ref="J143:J144"/>
    <mergeCell ref="N129:N130"/>
    <mergeCell ref="N127:N128"/>
    <mergeCell ref="F127:F128"/>
    <mergeCell ref="F129:F130"/>
    <mergeCell ref="A199:A200"/>
    <mergeCell ref="A215:A216"/>
    <mergeCell ref="C215:C216"/>
    <mergeCell ref="A141:A142"/>
    <mergeCell ref="C221:C222"/>
    <mergeCell ref="A183:A184"/>
    <mergeCell ref="C195:C196"/>
    <mergeCell ref="C177:C178"/>
    <mergeCell ref="C193:C194"/>
    <mergeCell ref="C181:C182"/>
    <mergeCell ref="D221:D222"/>
    <mergeCell ref="E193:E194"/>
    <mergeCell ref="D189:D190"/>
    <mergeCell ref="D185:D186"/>
    <mergeCell ref="E185:E186"/>
    <mergeCell ref="D199:D200"/>
    <mergeCell ref="D195:D196"/>
    <mergeCell ref="E195:E196"/>
    <mergeCell ref="D191:D192"/>
    <mergeCell ref="E191:E192"/>
    <mergeCell ref="D141:D142"/>
    <mergeCell ref="E141:E142"/>
    <mergeCell ref="D177:D178"/>
    <mergeCell ref="C149:C150"/>
    <mergeCell ref="D149:D150"/>
    <mergeCell ref="E149:E150"/>
    <mergeCell ref="C153:C154"/>
    <mergeCell ref="A197:A198"/>
    <mergeCell ref="C199:C200"/>
    <mergeCell ref="E201:E202"/>
    <mergeCell ref="A217:A218"/>
    <mergeCell ref="E159:E160"/>
    <mergeCell ref="D316:D317"/>
    <mergeCell ref="D428:D429"/>
    <mergeCell ref="C436:C437"/>
    <mergeCell ref="D436:D437"/>
    <mergeCell ref="C231:C232"/>
    <mergeCell ref="A249:A250"/>
    <mergeCell ref="C249:C250"/>
    <mergeCell ref="G366:G367"/>
    <mergeCell ref="G378:G379"/>
    <mergeCell ref="G276:G277"/>
    <mergeCell ref="C247:C248"/>
    <mergeCell ref="G286:G287"/>
    <mergeCell ref="E411:E412"/>
    <mergeCell ref="A413:A414"/>
    <mergeCell ref="A368:A369"/>
    <mergeCell ref="A426:A427"/>
    <mergeCell ref="D415:D416"/>
    <mergeCell ref="E415:E416"/>
    <mergeCell ref="D424:D425"/>
    <mergeCell ref="E424:E425"/>
    <mergeCell ref="A341:A342"/>
    <mergeCell ref="A332:A333"/>
    <mergeCell ref="A396:A397"/>
    <mergeCell ref="A376:A377"/>
    <mergeCell ref="A366:A367"/>
    <mergeCell ref="B353:B354"/>
    <mergeCell ref="E304:E305"/>
    <mergeCell ref="C262:C263"/>
    <mergeCell ref="C318:C319"/>
    <mergeCell ref="C312:C313"/>
    <mergeCell ref="G282:G283"/>
    <mergeCell ref="G280:G281"/>
    <mergeCell ref="A532:A533"/>
    <mergeCell ref="C532:C533"/>
    <mergeCell ref="A536:A537"/>
    <mergeCell ref="C536:C537"/>
    <mergeCell ref="D536:D537"/>
    <mergeCell ref="N500:N501"/>
    <mergeCell ref="I496:I497"/>
    <mergeCell ref="J496:J497"/>
    <mergeCell ref="N496:N497"/>
    <mergeCell ref="M498:M499"/>
    <mergeCell ref="A518:A519"/>
    <mergeCell ref="M524:M525"/>
    <mergeCell ref="K506:K507"/>
    <mergeCell ref="M506:M507"/>
    <mergeCell ref="L518:L519"/>
    <mergeCell ref="M514:M515"/>
    <mergeCell ref="L498:L499"/>
    <mergeCell ref="M516:M517"/>
    <mergeCell ref="N512:N513"/>
    <mergeCell ref="L510:L511"/>
    <mergeCell ref="M528:M529"/>
    <mergeCell ref="A530:A531"/>
    <mergeCell ref="H496:H497"/>
    <mergeCell ref="C496:C497"/>
    <mergeCell ref="M520:M521"/>
    <mergeCell ref="N520:N521"/>
    <mergeCell ref="H514:H515"/>
    <mergeCell ref="I500:I501"/>
    <mergeCell ref="I498:I499"/>
    <mergeCell ref="A516:A517"/>
    <mergeCell ref="I518:I519"/>
    <mergeCell ref="I532:I533"/>
    <mergeCell ref="A534:A535"/>
    <mergeCell ref="C534:C535"/>
    <mergeCell ref="J536:J537"/>
    <mergeCell ref="K536:K537"/>
    <mergeCell ref="L536:L537"/>
    <mergeCell ref="M536:M537"/>
    <mergeCell ref="AC534:AC535"/>
    <mergeCell ref="N538:N539"/>
    <mergeCell ref="AB538:AB539"/>
    <mergeCell ref="M540:M541"/>
    <mergeCell ref="N540:N541"/>
    <mergeCell ref="M538:M539"/>
    <mergeCell ref="D534:D535"/>
    <mergeCell ref="E534:E535"/>
    <mergeCell ref="G534:G535"/>
    <mergeCell ref="H534:H535"/>
    <mergeCell ref="I534:I535"/>
    <mergeCell ref="M534:M535"/>
    <mergeCell ref="J538:J539"/>
    <mergeCell ref="K538:K539"/>
    <mergeCell ref="L538:L539"/>
    <mergeCell ref="F540:F541"/>
    <mergeCell ref="B540:B541"/>
    <mergeCell ref="I538:I539"/>
    <mergeCell ref="A540:A541"/>
    <mergeCell ref="C540:C541"/>
    <mergeCell ref="D540:D541"/>
    <mergeCell ref="E540:E541"/>
    <mergeCell ref="G540:G541"/>
    <mergeCell ref="H540:H541"/>
    <mergeCell ref="I540:I541"/>
    <mergeCell ref="J540:J541"/>
    <mergeCell ref="A554:A555"/>
    <mergeCell ref="C554:C555"/>
    <mergeCell ref="D554:D555"/>
    <mergeCell ref="E554:E555"/>
    <mergeCell ref="AC556:AC557"/>
    <mergeCell ref="AB556:AB557"/>
    <mergeCell ref="M554:M555"/>
    <mergeCell ref="N554:N555"/>
    <mergeCell ref="A550:A551"/>
    <mergeCell ref="C550:C551"/>
    <mergeCell ref="D550:D551"/>
    <mergeCell ref="E550:E551"/>
    <mergeCell ref="G550:G551"/>
    <mergeCell ref="H550:H551"/>
    <mergeCell ref="F550:F551"/>
    <mergeCell ref="M550:M551"/>
    <mergeCell ref="N550:N551"/>
    <mergeCell ref="B554:B555"/>
    <mergeCell ref="B556:B557"/>
    <mergeCell ref="G554:G555"/>
    <mergeCell ref="H554:H555"/>
    <mergeCell ref="I554:I555"/>
    <mergeCell ref="J554:J555"/>
    <mergeCell ref="N552:N553"/>
    <mergeCell ref="K552:K553"/>
    <mergeCell ref="AC552:AC553"/>
    <mergeCell ref="A566:A567"/>
    <mergeCell ref="C566:C567"/>
    <mergeCell ref="D566:D567"/>
    <mergeCell ref="E566:E567"/>
    <mergeCell ref="G566:G567"/>
    <mergeCell ref="H566:H567"/>
    <mergeCell ref="I566:I567"/>
    <mergeCell ref="J566:J567"/>
    <mergeCell ref="A580:A581"/>
    <mergeCell ref="D580:D581"/>
    <mergeCell ref="C578:C579"/>
    <mergeCell ref="B564:B565"/>
    <mergeCell ref="B566:B567"/>
    <mergeCell ref="B568:B569"/>
    <mergeCell ref="B570:B571"/>
    <mergeCell ref="B572:B573"/>
    <mergeCell ref="B574:B575"/>
    <mergeCell ref="B576:B577"/>
    <mergeCell ref="A564:A565"/>
    <mergeCell ref="A588:A589"/>
    <mergeCell ref="A578:A579"/>
    <mergeCell ref="A572:A573"/>
    <mergeCell ref="C572:C573"/>
    <mergeCell ref="D572:D573"/>
    <mergeCell ref="E572:E573"/>
    <mergeCell ref="G572:G573"/>
    <mergeCell ref="H572:H573"/>
    <mergeCell ref="B582:B583"/>
    <mergeCell ref="B588:B589"/>
    <mergeCell ref="A576:A577"/>
    <mergeCell ref="C576:C577"/>
    <mergeCell ref="A574:A575"/>
    <mergeCell ref="C574:C575"/>
    <mergeCell ref="D574:D575"/>
    <mergeCell ref="E574:E575"/>
    <mergeCell ref="F574:F575"/>
    <mergeCell ref="F576:F577"/>
    <mergeCell ref="F578:F579"/>
    <mergeCell ref="F580:F581"/>
    <mergeCell ref="F582:F583"/>
    <mergeCell ref="F584:F585"/>
    <mergeCell ref="D578:D579"/>
    <mergeCell ref="E588:E589"/>
    <mergeCell ref="C580:C581"/>
    <mergeCell ref="G580:G581"/>
    <mergeCell ref="H580:H581"/>
    <mergeCell ref="B578:B579"/>
    <mergeCell ref="B580:B581"/>
    <mergeCell ref="A594:A595"/>
    <mergeCell ref="D594:D595"/>
    <mergeCell ref="A582:A583"/>
    <mergeCell ref="C582:C583"/>
    <mergeCell ref="A590:A591"/>
    <mergeCell ref="C590:C591"/>
    <mergeCell ref="D592:D593"/>
    <mergeCell ref="E592:E593"/>
    <mergeCell ref="G592:G593"/>
    <mergeCell ref="H592:H593"/>
    <mergeCell ref="I592:I593"/>
    <mergeCell ref="J592:J593"/>
    <mergeCell ref="K592:K593"/>
    <mergeCell ref="D590:D591"/>
    <mergeCell ref="N584:N585"/>
    <mergeCell ref="L592:L593"/>
    <mergeCell ref="M592:M593"/>
    <mergeCell ref="M588:M589"/>
    <mergeCell ref="N588:N589"/>
    <mergeCell ref="F590:F591"/>
    <mergeCell ref="F592:F593"/>
    <mergeCell ref="F594:F595"/>
    <mergeCell ref="N590:N591"/>
    <mergeCell ref="E586:E587"/>
    <mergeCell ref="N586:N587"/>
    <mergeCell ref="C584:C585"/>
    <mergeCell ref="D584:D585"/>
    <mergeCell ref="E584:E585"/>
    <mergeCell ref="G594:G595"/>
    <mergeCell ref="C586:C587"/>
    <mergeCell ref="D586:D587"/>
    <mergeCell ref="C588:C589"/>
    <mergeCell ref="A97:A98"/>
    <mergeCell ref="C93:C94"/>
    <mergeCell ref="D93:D94"/>
    <mergeCell ref="A89:A90"/>
    <mergeCell ref="A85:A86"/>
    <mergeCell ref="C85:C86"/>
    <mergeCell ref="D85:D86"/>
    <mergeCell ref="L81:L82"/>
    <mergeCell ref="C83:C84"/>
    <mergeCell ref="C97:C98"/>
    <mergeCell ref="D97:D98"/>
    <mergeCell ref="E97:E98"/>
    <mergeCell ref="G97:G98"/>
    <mergeCell ref="H97:H98"/>
    <mergeCell ref="A101:A102"/>
    <mergeCell ref="C101:C102"/>
    <mergeCell ref="D101:D102"/>
    <mergeCell ref="E101:E102"/>
    <mergeCell ref="E83:E84"/>
    <mergeCell ref="G83:G84"/>
    <mergeCell ref="H85:H86"/>
    <mergeCell ref="I85:I86"/>
    <mergeCell ref="A83:A84"/>
    <mergeCell ref="A81:A82"/>
    <mergeCell ref="C81:C82"/>
    <mergeCell ref="J85:J86"/>
    <mergeCell ref="F85:F86"/>
    <mergeCell ref="F87:F88"/>
    <mergeCell ref="F89:F90"/>
    <mergeCell ref="F91:F92"/>
    <mergeCell ref="C91:C92"/>
    <mergeCell ref="D91:D92"/>
    <mergeCell ref="C564:C565"/>
    <mergeCell ref="D564:D565"/>
    <mergeCell ref="E564:E565"/>
    <mergeCell ref="G564:G565"/>
    <mergeCell ref="H564:H565"/>
    <mergeCell ref="A552:A553"/>
    <mergeCell ref="C552:C553"/>
    <mergeCell ref="D552:D553"/>
    <mergeCell ref="E552:E553"/>
    <mergeCell ref="G552:G553"/>
    <mergeCell ref="H552:H553"/>
    <mergeCell ref="A107:A108"/>
    <mergeCell ref="H107:H108"/>
    <mergeCell ref="D496:D497"/>
    <mergeCell ref="E496:E497"/>
    <mergeCell ref="H516:H517"/>
    <mergeCell ref="C504:C505"/>
    <mergeCell ref="A506:A507"/>
    <mergeCell ref="A504:A505"/>
    <mergeCell ref="A558:A559"/>
    <mergeCell ref="C558:C559"/>
    <mergeCell ref="D558:D559"/>
    <mergeCell ref="A546:A547"/>
    <mergeCell ref="C546:C547"/>
    <mergeCell ref="D546:D547"/>
    <mergeCell ref="E546:E547"/>
    <mergeCell ref="A494:A495"/>
    <mergeCell ref="D498:D499"/>
    <mergeCell ref="E498:E499"/>
    <mergeCell ref="C500:C501"/>
    <mergeCell ref="A560:A561"/>
    <mergeCell ref="A145:A146"/>
    <mergeCell ref="C494:C495"/>
    <mergeCell ref="F506:F507"/>
    <mergeCell ref="F508:F509"/>
    <mergeCell ref="F510:F511"/>
    <mergeCell ref="F512:F513"/>
    <mergeCell ref="F514:F515"/>
    <mergeCell ref="G498:G499"/>
    <mergeCell ref="H498:H499"/>
    <mergeCell ref="A562:A563"/>
    <mergeCell ref="C562:C563"/>
    <mergeCell ref="D562:D563"/>
    <mergeCell ref="E562:E563"/>
    <mergeCell ref="A500:A501"/>
    <mergeCell ref="F546:F547"/>
    <mergeCell ref="B542:B543"/>
    <mergeCell ref="A548:A549"/>
    <mergeCell ref="C548:C549"/>
    <mergeCell ref="D548:D549"/>
    <mergeCell ref="E548:E549"/>
    <mergeCell ref="A556:A557"/>
    <mergeCell ref="C556:C557"/>
    <mergeCell ref="D556:D557"/>
    <mergeCell ref="E556:E557"/>
    <mergeCell ref="G556:G557"/>
    <mergeCell ref="H556:H557"/>
    <mergeCell ref="F548:F549"/>
    <mergeCell ref="E544:E545"/>
    <mergeCell ref="G544:G545"/>
    <mergeCell ref="C560:C561"/>
    <mergeCell ref="D560:D561"/>
    <mergeCell ref="E560:E561"/>
    <mergeCell ref="G560:G561"/>
    <mergeCell ref="D103:D104"/>
    <mergeCell ref="E103:E104"/>
    <mergeCell ref="H121:H122"/>
    <mergeCell ref="A135:A136"/>
    <mergeCell ref="H123:H124"/>
    <mergeCell ref="H127:H128"/>
    <mergeCell ref="D135:D136"/>
    <mergeCell ref="E129:E130"/>
    <mergeCell ref="A114:A115"/>
    <mergeCell ref="A105:A106"/>
    <mergeCell ref="C110:C111"/>
    <mergeCell ref="A195:A196"/>
    <mergeCell ref="C201:C202"/>
    <mergeCell ref="D201:D202"/>
    <mergeCell ref="E209:E210"/>
    <mergeCell ref="D181:D182"/>
    <mergeCell ref="E181:E182"/>
    <mergeCell ref="E199:E200"/>
    <mergeCell ref="F205:F206"/>
    <mergeCell ref="F207:F208"/>
    <mergeCell ref="C173:C174"/>
    <mergeCell ref="G179:G180"/>
    <mergeCell ref="H179:H180"/>
    <mergeCell ref="A173:A174"/>
    <mergeCell ref="B110:B111"/>
    <mergeCell ref="B112:B113"/>
    <mergeCell ref="B114:B115"/>
    <mergeCell ref="B116:B117"/>
    <mergeCell ref="B118:B119"/>
    <mergeCell ref="B121:B122"/>
    <mergeCell ref="A191:A192"/>
    <mergeCell ref="C191:C192"/>
    <mergeCell ref="A221:A222"/>
    <mergeCell ref="C207:C208"/>
    <mergeCell ref="A213:A214"/>
    <mergeCell ref="C213:C214"/>
    <mergeCell ref="C211:C212"/>
    <mergeCell ref="C440:C441"/>
    <mergeCell ref="D225:D226"/>
    <mergeCell ref="C139:C140"/>
    <mergeCell ref="I139:I140"/>
    <mergeCell ref="J114:J115"/>
    <mergeCell ref="I141:I142"/>
    <mergeCell ref="J141:J142"/>
    <mergeCell ref="I103:I104"/>
    <mergeCell ref="C179:C180"/>
    <mergeCell ref="D179:D180"/>
    <mergeCell ref="J165:J166"/>
    <mergeCell ref="J163:J164"/>
    <mergeCell ref="H163:H164"/>
    <mergeCell ref="E175:E176"/>
    <mergeCell ref="E177:E178"/>
    <mergeCell ref="I163:I164"/>
    <mergeCell ref="G175:G176"/>
    <mergeCell ref="G177:G178"/>
    <mergeCell ref="J221:J222"/>
    <mergeCell ref="J149:J150"/>
    <mergeCell ref="I105:I106"/>
    <mergeCell ref="J105:J106"/>
    <mergeCell ref="D112:D113"/>
    <mergeCell ref="E112:E113"/>
    <mergeCell ref="A103:A104"/>
    <mergeCell ref="C103:C104"/>
    <mergeCell ref="C105:C106"/>
    <mergeCell ref="K153:K154"/>
    <mergeCell ref="K155:K156"/>
    <mergeCell ref="K159:K160"/>
    <mergeCell ref="I161:I162"/>
    <mergeCell ref="D151:D152"/>
    <mergeCell ref="D116:D117"/>
    <mergeCell ref="D114:D115"/>
    <mergeCell ref="G116:G117"/>
    <mergeCell ref="H116:H117"/>
    <mergeCell ref="D121:D122"/>
    <mergeCell ref="J123:J124"/>
    <mergeCell ref="I121:I122"/>
    <mergeCell ref="E127:E128"/>
    <mergeCell ref="G127:G128"/>
    <mergeCell ref="E114:E115"/>
    <mergeCell ref="C145:C146"/>
    <mergeCell ref="I116:I117"/>
    <mergeCell ref="E143:E144"/>
    <mergeCell ref="G143:G144"/>
    <mergeCell ref="H143:H144"/>
    <mergeCell ref="I143:I144"/>
    <mergeCell ref="D131:D132"/>
    <mergeCell ref="J131:J132"/>
    <mergeCell ref="I131:I132"/>
    <mergeCell ref="G133:G134"/>
    <mergeCell ref="I145:I146"/>
    <mergeCell ref="J145:J146"/>
    <mergeCell ref="C133:C134"/>
    <mergeCell ref="D133:D134"/>
    <mergeCell ref="D118:D119"/>
    <mergeCell ref="E151:E152"/>
    <mergeCell ref="H151:H152"/>
    <mergeCell ref="D105:D106"/>
    <mergeCell ref="E105:E106"/>
    <mergeCell ref="G105:G106"/>
    <mergeCell ref="H105:H106"/>
    <mergeCell ref="H133:H134"/>
    <mergeCell ref="J129:J130"/>
    <mergeCell ref="E135:E136"/>
    <mergeCell ref="I133:I134"/>
    <mergeCell ref="J161:J162"/>
    <mergeCell ref="G159:G160"/>
    <mergeCell ref="H159:H160"/>
    <mergeCell ref="I159:I160"/>
    <mergeCell ref="G149:G150"/>
    <mergeCell ref="H149:H150"/>
    <mergeCell ref="I149:I150"/>
    <mergeCell ref="E153:E154"/>
    <mergeCell ref="F135:F136"/>
    <mergeCell ref="F139:F140"/>
    <mergeCell ref="F141:F142"/>
    <mergeCell ref="F143:F144"/>
    <mergeCell ref="I153:I154"/>
    <mergeCell ref="J153:J154"/>
    <mergeCell ref="I107:I108"/>
    <mergeCell ref="J112:J113"/>
    <mergeCell ref="D107:D108"/>
    <mergeCell ref="E107:E108"/>
    <mergeCell ref="G112:G113"/>
    <mergeCell ref="H112:H113"/>
    <mergeCell ref="G153:G154"/>
    <mergeCell ref="F105:F106"/>
    <mergeCell ref="F107:F108"/>
    <mergeCell ref="F155:F156"/>
    <mergeCell ref="A177:A178"/>
    <mergeCell ref="A110:A111"/>
    <mergeCell ref="A116:A117"/>
    <mergeCell ref="C116:C117"/>
    <mergeCell ref="E116:E117"/>
    <mergeCell ref="G125:G126"/>
    <mergeCell ref="H125:H126"/>
    <mergeCell ref="D125:D126"/>
    <mergeCell ref="C121:C122"/>
    <mergeCell ref="E139:E140"/>
    <mergeCell ref="G139:G140"/>
    <mergeCell ref="C147:C148"/>
    <mergeCell ref="D147:D148"/>
    <mergeCell ref="J125:J126"/>
    <mergeCell ref="I125:I126"/>
    <mergeCell ref="G131:G132"/>
    <mergeCell ref="E131:E132"/>
    <mergeCell ref="E173:E174"/>
    <mergeCell ref="C114:C115"/>
    <mergeCell ref="D139:D140"/>
    <mergeCell ref="B123:B124"/>
    <mergeCell ref="H153:H154"/>
    <mergeCell ref="H165:H166"/>
    <mergeCell ref="I165:I166"/>
    <mergeCell ref="I167:I168"/>
    <mergeCell ref="J167:J168"/>
    <mergeCell ref="H169:H170"/>
    <mergeCell ref="H161:H162"/>
    <mergeCell ref="H157:H158"/>
    <mergeCell ref="H171:H172"/>
    <mergeCell ref="I171:I172"/>
    <mergeCell ref="H167:H168"/>
    <mergeCell ref="L308:L309"/>
    <mergeCell ref="M308:M309"/>
    <mergeCell ref="J302:J303"/>
    <mergeCell ref="L302:L303"/>
    <mergeCell ref="M302:M303"/>
    <mergeCell ref="L247:L248"/>
    <mergeCell ref="I308:I309"/>
    <mergeCell ref="N304:N305"/>
    <mergeCell ref="H280:H281"/>
    <mergeCell ref="L304:L305"/>
    <mergeCell ref="K294:K295"/>
    <mergeCell ref="L294:L295"/>
    <mergeCell ref="L288:L289"/>
    <mergeCell ref="L270:L271"/>
    <mergeCell ref="I302:I303"/>
    <mergeCell ref="N292:N293"/>
    <mergeCell ref="J266:J267"/>
    <mergeCell ref="K266:K267"/>
    <mergeCell ref="I294:I295"/>
    <mergeCell ref="K272:K273"/>
    <mergeCell ref="I274:I275"/>
    <mergeCell ref="J249:J250"/>
    <mergeCell ref="J251:J252"/>
    <mergeCell ref="H262:H263"/>
    <mergeCell ref="K278:K279"/>
    <mergeCell ref="L274:L275"/>
    <mergeCell ref="L286:L287"/>
    <mergeCell ref="N278:N279"/>
    <mergeCell ref="M268:M269"/>
    <mergeCell ref="M288:M289"/>
    <mergeCell ref="N249:N250"/>
    <mergeCell ref="N276:N277"/>
    <mergeCell ref="AC586:AC587"/>
    <mergeCell ref="AC560:AC561"/>
    <mergeCell ref="G562:G563"/>
    <mergeCell ref="H562:H563"/>
    <mergeCell ref="I562:I563"/>
    <mergeCell ref="M552:M553"/>
    <mergeCell ref="G546:G547"/>
    <mergeCell ref="H546:H547"/>
    <mergeCell ref="L554:L555"/>
    <mergeCell ref="I434:I435"/>
    <mergeCell ref="AB492:AB493"/>
    <mergeCell ref="G520:G521"/>
    <mergeCell ref="AC590:AC591"/>
    <mergeCell ref="G586:G587"/>
    <mergeCell ref="H586:H587"/>
    <mergeCell ref="I586:I587"/>
    <mergeCell ref="J586:J587"/>
    <mergeCell ref="K586:K587"/>
    <mergeCell ref="AB562:AB563"/>
    <mergeCell ref="AC562:AC563"/>
    <mergeCell ref="L586:L587"/>
    <mergeCell ref="M586:M587"/>
    <mergeCell ref="G584:G585"/>
    <mergeCell ref="AB552:AB553"/>
    <mergeCell ref="AB477:AB478"/>
    <mergeCell ref="AC588:AC589"/>
    <mergeCell ref="G588:G589"/>
    <mergeCell ref="H588:H589"/>
    <mergeCell ref="I588:I589"/>
    <mergeCell ref="J588:J589"/>
    <mergeCell ref="K588:K589"/>
    <mergeCell ref="L588:L589"/>
    <mergeCell ref="AC530:AC531"/>
    <mergeCell ref="AC498:AC499"/>
    <mergeCell ref="G582:G583"/>
    <mergeCell ref="H582:H583"/>
    <mergeCell ref="AC570:AC571"/>
    <mergeCell ref="K570:K571"/>
    <mergeCell ref="G568:G569"/>
    <mergeCell ref="H568:H569"/>
    <mergeCell ref="AB572:AB573"/>
    <mergeCell ref="AC566:AC567"/>
    <mergeCell ref="J562:J563"/>
    <mergeCell ref="K562:K563"/>
    <mergeCell ref="L562:L563"/>
    <mergeCell ref="M562:M563"/>
    <mergeCell ref="AC584:AC585"/>
    <mergeCell ref="AC582:AC583"/>
    <mergeCell ref="AC576:AC577"/>
    <mergeCell ref="AC578:AC579"/>
    <mergeCell ref="AB584:AB585"/>
    <mergeCell ref="M564:M565"/>
    <mergeCell ref="N564:N565"/>
    <mergeCell ref="AB564:AB565"/>
    <mergeCell ref="AB560:AB561"/>
    <mergeCell ref="AB568:AB569"/>
    <mergeCell ref="AB570:AB571"/>
    <mergeCell ref="AB542:AB543"/>
    <mergeCell ref="AC564:AC565"/>
    <mergeCell ref="AC554:AC555"/>
    <mergeCell ref="N572:N573"/>
    <mergeCell ref="M572:M573"/>
    <mergeCell ref="G558:G559"/>
    <mergeCell ref="H558:H559"/>
    <mergeCell ref="AB544:AB545"/>
    <mergeCell ref="M566:M567"/>
    <mergeCell ref="N566:N567"/>
    <mergeCell ref="AB566:AB567"/>
    <mergeCell ref="J568:J569"/>
    <mergeCell ref="K564:K565"/>
    <mergeCell ref="I572:I573"/>
    <mergeCell ref="M576:M577"/>
    <mergeCell ref="G574:G575"/>
    <mergeCell ref="H574:H575"/>
    <mergeCell ref="K574:K575"/>
    <mergeCell ref="L574:L575"/>
    <mergeCell ref="I574:I575"/>
    <mergeCell ref="J574:J575"/>
    <mergeCell ref="K580:K581"/>
    <mergeCell ref="M580:M581"/>
    <mergeCell ref="AB588:AB589"/>
    <mergeCell ref="H584:H585"/>
    <mergeCell ref="N574:N575"/>
    <mergeCell ref="J576:J577"/>
    <mergeCell ref="H560:H561"/>
    <mergeCell ref="I560:I561"/>
    <mergeCell ref="J560:J561"/>
    <mergeCell ref="K560:K561"/>
    <mergeCell ref="L560:L561"/>
    <mergeCell ref="M560:M561"/>
    <mergeCell ref="N560:N561"/>
    <mergeCell ref="AB546:AB547"/>
    <mergeCell ref="M546:M547"/>
    <mergeCell ref="L584:L585"/>
    <mergeCell ref="M584:M585"/>
    <mergeCell ref="E580:E581"/>
    <mergeCell ref="D588:D589"/>
    <mergeCell ref="AB592:AB593"/>
    <mergeCell ref="M578:M579"/>
    <mergeCell ref="N578:N579"/>
    <mergeCell ref="AB578:AB579"/>
    <mergeCell ref="L576:L577"/>
    <mergeCell ref="G576:G577"/>
    <mergeCell ref="H590:H591"/>
    <mergeCell ref="N576:N577"/>
    <mergeCell ref="AB576:AB577"/>
    <mergeCell ref="K582:K583"/>
    <mergeCell ref="L582:L583"/>
    <mergeCell ref="M582:M583"/>
    <mergeCell ref="N582:N583"/>
    <mergeCell ref="AB582:AB583"/>
    <mergeCell ref="G590:G591"/>
    <mergeCell ref="J580:J581"/>
    <mergeCell ref="N524:N525"/>
    <mergeCell ref="N546:N547"/>
    <mergeCell ref="M544:M545"/>
    <mergeCell ref="N544:N545"/>
    <mergeCell ref="K526:K527"/>
    <mergeCell ref="L526:L527"/>
    <mergeCell ref="AC580:AC581"/>
    <mergeCell ref="H576:H577"/>
    <mergeCell ref="D576:D577"/>
    <mergeCell ref="E576:E577"/>
    <mergeCell ref="M574:M575"/>
    <mergeCell ref="L590:L591"/>
    <mergeCell ref="M590:M591"/>
    <mergeCell ref="N592:N593"/>
    <mergeCell ref="L580:L581"/>
    <mergeCell ref="G578:G579"/>
    <mergeCell ref="H578:H579"/>
    <mergeCell ref="I578:I579"/>
    <mergeCell ref="J578:J579"/>
    <mergeCell ref="K578:K579"/>
    <mergeCell ref="L578:L579"/>
    <mergeCell ref="K576:K577"/>
    <mergeCell ref="E590:E591"/>
    <mergeCell ref="N580:N581"/>
    <mergeCell ref="AB580:AB581"/>
    <mergeCell ref="I584:I585"/>
    <mergeCell ref="AB586:AB587"/>
    <mergeCell ref="F586:F587"/>
    <mergeCell ref="F588:F589"/>
    <mergeCell ref="AB574:AB575"/>
    <mergeCell ref="J584:J585"/>
    <mergeCell ref="K584:K585"/>
    <mergeCell ref="L546:L547"/>
    <mergeCell ref="H500:H501"/>
    <mergeCell ref="J500:J501"/>
    <mergeCell ref="I564:I565"/>
    <mergeCell ref="J564:J565"/>
    <mergeCell ref="I552:I553"/>
    <mergeCell ref="M570:M571"/>
    <mergeCell ref="N570:N571"/>
    <mergeCell ref="K566:K567"/>
    <mergeCell ref="N568:N569"/>
    <mergeCell ref="N562:N563"/>
    <mergeCell ref="I558:I559"/>
    <mergeCell ref="J558:J559"/>
    <mergeCell ref="K558:K559"/>
    <mergeCell ref="L558:L559"/>
    <mergeCell ref="M558:M559"/>
    <mergeCell ref="L550:L551"/>
    <mergeCell ref="L570:L571"/>
    <mergeCell ref="H520:H521"/>
    <mergeCell ref="I520:I521"/>
    <mergeCell ref="J520:J521"/>
    <mergeCell ref="N558:N559"/>
    <mergeCell ref="L566:L567"/>
    <mergeCell ref="I568:I569"/>
    <mergeCell ref="I556:I557"/>
    <mergeCell ref="J556:J557"/>
    <mergeCell ref="K556:K557"/>
    <mergeCell ref="L556:L557"/>
    <mergeCell ref="M556:M557"/>
    <mergeCell ref="N556:N557"/>
    <mergeCell ref="L540:L541"/>
    <mergeCell ref="I526:I527"/>
    <mergeCell ref="AB598:AB599"/>
    <mergeCell ref="AC598:AC599"/>
    <mergeCell ref="K617:K618"/>
    <mergeCell ref="J572:J573"/>
    <mergeCell ref="J532:J533"/>
    <mergeCell ref="K532:K533"/>
    <mergeCell ref="J534:J535"/>
    <mergeCell ref="K534:K535"/>
    <mergeCell ref="L522:L523"/>
    <mergeCell ref="J550:J551"/>
    <mergeCell ref="K550:K551"/>
    <mergeCell ref="K540:K541"/>
    <mergeCell ref="K554:K555"/>
    <mergeCell ref="I550:I551"/>
    <mergeCell ref="K572:K573"/>
    <mergeCell ref="L572:L573"/>
    <mergeCell ref="I512:I513"/>
    <mergeCell ref="J512:J513"/>
    <mergeCell ref="J516:J517"/>
    <mergeCell ref="L534:L535"/>
    <mergeCell ref="I570:I571"/>
    <mergeCell ref="J570:J571"/>
    <mergeCell ref="I548:I549"/>
    <mergeCell ref="J548:J549"/>
    <mergeCell ref="K548:K549"/>
    <mergeCell ref="L548:L549"/>
    <mergeCell ref="M548:M549"/>
    <mergeCell ref="L564:L565"/>
    <mergeCell ref="J552:J553"/>
    <mergeCell ref="L552:L553"/>
    <mergeCell ref="I546:I547"/>
    <mergeCell ref="J546:J547"/>
    <mergeCell ref="A596:A597"/>
    <mergeCell ref="L656:L657"/>
    <mergeCell ref="A607:A608"/>
    <mergeCell ref="L600:L601"/>
    <mergeCell ref="I582:I583"/>
    <mergeCell ref="J582:J583"/>
    <mergeCell ref="I576:I577"/>
    <mergeCell ref="I580:I581"/>
    <mergeCell ref="K621:K622"/>
    <mergeCell ref="I598:I599"/>
    <mergeCell ref="AC596:AC597"/>
    <mergeCell ref="AB625:AB626"/>
    <mergeCell ref="AC625:AC626"/>
    <mergeCell ref="AB621:AB622"/>
    <mergeCell ref="AC621:AC622"/>
    <mergeCell ref="AB623:AB624"/>
    <mergeCell ref="AC623:AC624"/>
    <mergeCell ref="AC600:AC601"/>
    <mergeCell ref="AB611:AB612"/>
    <mergeCell ref="AC611:AC612"/>
    <mergeCell ref="AB609:AB610"/>
    <mergeCell ref="AC609:AC610"/>
    <mergeCell ref="AC607:AC608"/>
    <mergeCell ref="J598:J599"/>
    <mergeCell ref="K598:K599"/>
    <mergeCell ref="L598:L599"/>
    <mergeCell ref="M598:M599"/>
    <mergeCell ref="N598:N599"/>
    <mergeCell ref="N615:N616"/>
    <mergeCell ref="AB615:AB616"/>
    <mergeCell ref="AB596:AB597"/>
    <mergeCell ref="M609:M610"/>
    <mergeCell ref="A666:A667"/>
    <mergeCell ref="C666:C667"/>
    <mergeCell ref="D666:D667"/>
    <mergeCell ref="E666:E667"/>
    <mergeCell ref="G666:G667"/>
    <mergeCell ref="A662:A663"/>
    <mergeCell ref="C662:C663"/>
    <mergeCell ref="D662:D663"/>
    <mergeCell ref="L611:L612"/>
    <mergeCell ref="K604:K605"/>
    <mergeCell ref="L604:L605"/>
    <mergeCell ref="M604:M605"/>
    <mergeCell ref="I654:I655"/>
    <mergeCell ref="L642:L643"/>
    <mergeCell ref="M642:M643"/>
    <mergeCell ref="I664:I665"/>
    <mergeCell ref="L662:L663"/>
    <mergeCell ref="M662:M663"/>
    <mergeCell ref="J664:J665"/>
    <mergeCell ref="K664:K665"/>
    <mergeCell ref="L664:L665"/>
    <mergeCell ref="M664:M665"/>
    <mergeCell ref="A604:A605"/>
    <mergeCell ref="C604:C605"/>
    <mergeCell ref="M607:M608"/>
    <mergeCell ref="A634:A635"/>
    <mergeCell ref="C634:C635"/>
    <mergeCell ref="A656:A657"/>
    <mergeCell ref="D656:D657"/>
    <mergeCell ref="D654:D655"/>
    <mergeCell ref="A660:A661"/>
    <mergeCell ref="C660:C661"/>
    <mergeCell ref="N642:N643"/>
    <mergeCell ref="K638:K639"/>
    <mergeCell ref="L638:L639"/>
    <mergeCell ref="C648:C649"/>
    <mergeCell ref="K646:K647"/>
    <mergeCell ref="L646:L647"/>
    <mergeCell ref="M654:M655"/>
    <mergeCell ref="N607:N608"/>
    <mergeCell ref="L627:L628"/>
    <mergeCell ref="M640:M641"/>
    <mergeCell ref="N640:N641"/>
    <mergeCell ref="E617:E618"/>
    <mergeCell ref="G617:G618"/>
    <mergeCell ref="H617:H618"/>
    <mergeCell ref="I617:I618"/>
    <mergeCell ref="J617:J618"/>
    <mergeCell ref="L613:L614"/>
    <mergeCell ref="E625:E626"/>
    <mergeCell ref="G625:G626"/>
    <mergeCell ref="M617:M618"/>
    <mergeCell ref="L609:L610"/>
    <mergeCell ref="D650:D651"/>
    <mergeCell ref="C607:C608"/>
    <mergeCell ref="D607:D608"/>
    <mergeCell ref="E607:E608"/>
    <mergeCell ref="G607:G608"/>
    <mergeCell ref="E650:E651"/>
    <mergeCell ref="G650:G651"/>
    <mergeCell ref="H650:H651"/>
    <mergeCell ref="I650:I651"/>
    <mergeCell ref="J650:J651"/>
    <mergeCell ref="E642:E643"/>
    <mergeCell ref="AB594:AB595"/>
    <mergeCell ref="C594:C595"/>
    <mergeCell ref="C623:C624"/>
    <mergeCell ref="D625:D626"/>
    <mergeCell ref="N613:N614"/>
    <mergeCell ref="K615:K616"/>
    <mergeCell ref="M594:M595"/>
    <mergeCell ref="N594:N595"/>
    <mergeCell ref="D615:D616"/>
    <mergeCell ref="H594:H595"/>
    <mergeCell ref="K640:K641"/>
    <mergeCell ref="L640:L641"/>
    <mergeCell ref="M615:M616"/>
    <mergeCell ref="C598:C599"/>
    <mergeCell ref="D598:D599"/>
    <mergeCell ref="E598:E599"/>
    <mergeCell ref="M672:M673"/>
    <mergeCell ref="N672:N673"/>
    <mergeCell ref="AB672:AB673"/>
    <mergeCell ref="E670:E671"/>
    <mergeCell ref="L668:L669"/>
    <mergeCell ref="D672:D673"/>
    <mergeCell ref="E672:E673"/>
    <mergeCell ref="H666:H667"/>
    <mergeCell ref="F668:F669"/>
    <mergeCell ref="F670:F671"/>
    <mergeCell ref="F672:F673"/>
    <mergeCell ref="C596:C597"/>
    <mergeCell ref="D596:D597"/>
    <mergeCell ref="E596:E597"/>
    <mergeCell ref="K600:K601"/>
    <mergeCell ref="K656:K657"/>
    <mergeCell ref="A670:A671"/>
    <mergeCell ref="G670:G671"/>
    <mergeCell ref="M656:M657"/>
    <mergeCell ref="N656:N657"/>
    <mergeCell ref="AB656:AB657"/>
    <mergeCell ref="E656:E657"/>
    <mergeCell ref="G656:G657"/>
    <mergeCell ref="H656:H657"/>
    <mergeCell ref="I656:I657"/>
    <mergeCell ref="J656:J657"/>
    <mergeCell ref="I660:I661"/>
    <mergeCell ref="J660:J661"/>
    <mergeCell ref="A672:A673"/>
    <mergeCell ref="C672:C673"/>
    <mergeCell ref="H670:H671"/>
    <mergeCell ref="I670:I671"/>
    <mergeCell ref="J670:J671"/>
    <mergeCell ref="G662:G663"/>
    <mergeCell ref="A668:A669"/>
    <mergeCell ref="C668:C669"/>
    <mergeCell ref="D668:D669"/>
    <mergeCell ref="E668:E669"/>
    <mergeCell ref="A664:A665"/>
    <mergeCell ref="C664:C665"/>
    <mergeCell ref="D664:D665"/>
    <mergeCell ref="E664:E665"/>
    <mergeCell ref="G664:G665"/>
    <mergeCell ref="C670:C671"/>
    <mergeCell ref="D670:D671"/>
    <mergeCell ref="K670:K671"/>
    <mergeCell ref="L670:L671"/>
    <mergeCell ref="L672:L673"/>
    <mergeCell ref="A627:A628"/>
    <mergeCell ref="C627:C628"/>
    <mergeCell ref="D627:D628"/>
    <mergeCell ref="A598:A599"/>
    <mergeCell ref="A600:A601"/>
    <mergeCell ref="H640:H641"/>
    <mergeCell ref="H662:H663"/>
    <mergeCell ref="A453:A454"/>
    <mergeCell ref="C487:C488"/>
    <mergeCell ref="I471:I472"/>
    <mergeCell ref="E483:E484"/>
    <mergeCell ref="G483:G484"/>
    <mergeCell ref="A477:A478"/>
    <mergeCell ref="G411:G412"/>
    <mergeCell ref="H411:H412"/>
    <mergeCell ref="M496:M497"/>
    <mergeCell ref="E487:E488"/>
    <mergeCell ref="H451:H452"/>
    <mergeCell ref="I451:I452"/>
    <mergeCell ref="J451:J452"/>
    <mergeCell ref="K451:K452"/>
    <mergeCell ref="L451:L452"/>
    <mergeCell ref="L471:L472"/>
    <mergeCell ref="A485:A486"/>
    <mergeCell ref="C485:C486"/>
    <mergeCell ref="D485:D486"/>
    <mergeCell ref="E485:E486"/>
    <mergeCell ref="J485:J486"/>
    <mergeCell ref="K485:K486"/>
    <mergeCell ref="G457:G458"/>
    <mergeCell ref="H424:H425"/>
    <mergeCell ref="L447:L448"/>
    <mergeCell ref="J654:J655"/>
    <mergeCell ref="K654:K655"/>
    <mergeCell ref="L654:L655"/>
    <mergeCell ref="I477:I478"/>
    <mergeCell ref="J477:J478"/>
    <mergeCell ref="M475:M476"/>
    <mergeCell ref="E623:E624"/>
    <mergeCell ref="G623:G624"/>
    <mergeCell ref="E654:E655"/>
    <mergeCell ref="E492:E493"/>
    <mergeCell ref="G492:G493"/>
    <mergeCell ref="G481:G482"/>
    <mergeCell ref="H481:H482"/>
    <mergeCell ref="I481:I482"/>
    <mergeCell ref="L594:L595"/>
    <mergeCell ref="M481:M482"/>
    <mergeCell ref="E479:E480"/>
    <mergeCell ref="G479:G480"/>
    <mergeCell ref="H652:H653"/>
    <mergeCell ref="E640:E641"/>
    <mergeCell ref="G640:G641"/>
    <mergeCell ref="G598:G599"/>
    <mergeCell ref="M619:M620"/>
    <mergeCell ref="E604:E605"/>
    <mergeCell ref="J607:J608"/>
    <mergeCell ref="M611:M612"/>
    <mergeCell ref="J596:J597"/>
    <mergeCell ref="L621:L622"/>
    <mergeCell ref="K510:K511"/>
    <mergeCell ref="G548:G549"/>
    <mergeCell ref="H548:H549"/>
    <mergeCell ref="K546:K547"/>
    <mergeCell ref="I604:I605"/>
    <mergeCell ref="J604:J605"/>
    <mergeCell ref="I594:I595"/>
    <mergeCell ref="AB668:AB669"/>
    <mergeCell ref="AB662:AB663"/>
    <mergeCell ref="AC666:AC667"/>
    <mergeCell ref="N627:N628"/>
    <mergeCell ref="AB627:AB628"/>
    <mergeCell ref="AC627:AC628"/>
    <mergeCell ref="E662:E663"/>
    <mergeCell ref="AC662:AC663"/>
    <mergeCell ref="H625:H626"/>
    <mergeCell ref="I625:I626"/>
    <mergeCell ref="D623:D624"/>
    <mergeCell ref="A492:A493"/>
    <mergeCell ref="K496:K497"/>
    <mergeCell ref="L496:L497"/>
    <mergeCell ref="M492:M493"/>
    <mergeCell ref="AB600:AB601"/>
    <mergeCell ref="M623:M624"/>
    <mergeCell ref="K650:K651"/>
    <mergeCell ref="L650:L651"/>
    <mergeCell ref="M650:M651"/>
    <mergeCell ref="I600:I601"/>
    <mergeCell ref="J600:J601"/>
    <mergeCell ref="K607:K608"/>
    <mergeCell ref="L607:L608"/>
    <mergeCell ref="J594:J595"/>
    <mergeCell ref="K594:K595"/>
    <mergeCell ref="K596:K597"/>
    <mergeCell ref="C600:C601"/>
    <mergeCell ref="M600:M601"/>
    <mergeCell ref="A592:A593"/>
    <mergeCell ref="A496:A497"/>
    <mergeCell ref="L666:L667"/>
    <mergeCell ref="AB664:AB665"/>
    <mergeCell ref="I662:I663"/>
    <mergeCell ref="J662:J663"/>
    <mergeCell ref="K662:K663"/>
    <mergeCell ref="N654:N655"/>
    <mergeCell ref="N625:N626"/>
    <mergeCell ref="N619:N620"/>
    <mergeCell ref="N621:N622"/>
    <mergeCell ref="N611:N612"/>
    <mergeCell ref="N609:N610"/>
    <mergeCell ref="N604:N605"/>
    <mergeCell ref="H664:H665"/>
    <mergeCell ref="AB483:AB484"/>
    <mergeCell ref="AB481:AB482"/>
    <mergeCell ref="F640:F641"/>
    <mergeCell ref="F642:F643"/>
    <mergeCell ref="F644:F645"/>
    <mergeCell ref="F646:F647"/>
    <mergeCell ref="F648:F649"/>
    <mergeCell ref="F650:F651"/>
    <mergeCell ref="E570:E571"/>
    <mergeCell ref="G570:G571"/>
    <mergeCell ref="H570:H571"/>
    <mergeCell ref="I596:I597"/>
    <mergeCell ref="AB652:AB653"/>
    <mergeCell ref="M621:M622"/>
    <mergeCell ref="N600:N601"/>
    <mergeCell ref="G604:G605"/>
    <mergeCell ref="H604:H605"/>
    <mergeCell ref="AC670:AC671"/>
    <mergeCell ref="K660:K661"/>
    <mergeCell ref="AC592:AC593"/>
    <mergeCell ref="AC594:AC595"/>
    <mergeCell ref="AB619:AB620"/>
    <mergeCell ref="AC619:AC620"/>
    <mergeCell ref="AB613:AB614"/>
    <mergeCell ref="AC613:AC614"/>
    <mergeCell ref="AC664:AC665"/>
    <mergeCell ref="AC668:AC669"/>
    <mergeCell ref="M670:M671"/>
    <mergeCell ref="N670:N671"/>
    <mergeCell ref="M666:M667"/>
    <mergeCell ref="N666:N667"/>
    <mergeCell ref="AB666:AB667"/>
    <mergeCell ref="M668:M669"/>
    <mergeCell ref="AB604:AB605"/>
    <mergeCell ref="AC604:AC605"/>
    <mergeCell ref="M613:M614"/>
    <mergeCell ref="K619:K620"/>
    <mergeCell ref="L619:L620"/>
    <mergeCell ref="L596:L597"/>
    <mergeCell ref="M596:M597"/>
    <mergeCell ref="L660:L661"/>
    <mergeCell ref="M660:M661"/>
    <mergeCell ref="N660:N661"/>
    <mergeCell ref="AB660:AB661"/>
    <mergeCell ref="AC660:AC661"/>
    <mergeCell ref="N668:N669"/>
    <mergeCell ref="M634:M635"/>
    <mergeCell ref="N634:N635"/>
    <mergeCell ref="N596:N597"/>
    <mergeCell ref="I640:I641"/>
    <mergeCell ref="L634:L635"/>
    <mergeCell ref="H632:H633"/>
    <mergeCell ref="A422:A423"/>
    <mergeCell ref="C422:C423"/>
    <mergeCell ref="D430:D431"/>
    <mergeCell ref="E430:E431"/>
    <mergeCell ref="G420:G421"/>
    <mergeCell ref="E420:E421"/>
    <mergeCell ref="H420:H421"/>
    <mergeCell ref="E400:E401"/>
    <mergeCell ref="A394:A395"/>
    <mergeCell ref="K436:K437"/>
    <mergeCell ref="K434:K435"/>
    <mergeCell ref="H430:H431"/>
    <mergeCell ref="H600:H601"/>
    <mergeCell ref="H607:H608"/>
    <mergeCell ref="I607:I608"/>
    <mergeCell ref="K609:K610"/>
    <mergeCell ref="H598:H599"/>
    <mergeCell ref="E621:E622"/>
    <mergeCell ref="I621:I622"/>
    <mergeCell ref="G634:G635"/>
    <mergeCell ref="H634:H635"/>
    <mergeCell ref="I634:I635"/>
    <mergeCell ref="J634:J635"/>
    <mergeCell ref="F611:F612"/>
    <mergeCell ref="F613:F614"/>
    <mergeCell ref="G600:G601"/>
    <mergeCell ref="I465:I466"/>
    <mergeCell ref="L417:L418"/>
    <mergeCell ref="G469:G470"/>
    <mergeCell ref="A444:A445"/>
    <mergeCell ref="C376:C377"/>
    <mergeCell ref="A388:A389"/>
    <mergeCell ref="C388:C389"/>
    <mergeCell ref="D388:D389"/>
    <mergeCell ref="E388:E389"/>
    <mergeCell ref="G388:G389"/>
    <mergeCell ref="H444:H445"/>
    <mergeCell ref="I444:I445"/>
    <mergeCell ref="E394:E395"/>
    <mergeCell ref="G394:G395"/>
    <mergeCell ref="E384:E385"/>
    <mergeCell ref="H392:H393"/>
    <mergeCell ref="E392:E393"/>
    <mergeCell ref="G392:G393"/>
    <mergeCell ref="I396:I397"/>
    <mergeCell ref="I442:I443"/>
    <mergeCell ref="I420:I421"/>
    <mergeCell ref="I428:I429"/>
    <mergeCell ref="C411:C412"/>
    <mergeCell ref="D413:D414"/>
    <mergeCell ref="A438:A439"/>
    <mergeCell ref="C438:C439"/>
    <mergeCell ref="A380:A381"/>
    <mergeCell ref="D380:D381"/>
    <mergeCell ref="C378:C379"/>
    <mergeCell ref="E376:E377"/>
    <mergeCell ref="D376:D377"/>
    <mergeCell ref="I403:I404"/>
    <mergeCell ref="A405:A406"/>
    <mergeCell ref="C405:C406"/>
    <mergeCell ref="E438:E439"/>
    <mergeCell ref="N492:N493"/>
    <mergeCell ref="N487:N488"/>
    <mergeCell ref="K498:K499"/>
    <mergeCell ref="L492:L493"/>
    <mergeCell ref="K481:K482"/>
    <mergeCell ref="J481:J482"/>
    <mergeCell ref="K508:K509"/>
    <mergeCell ref="L481:L482"/>
    <mergeCell ref="L469:L470"/>
    <mergeCell ref="M469:M470"/>
    <mergeCell ref="H465:H466"/>
    <mergeCell ref="K413:K414"/>
    <mergeCell ref="L413:L414"/>
    <mergeCell ref="L512:L513"/>
    <mergeCell ref="L465:L466"/>
    <mergeCell ref="I492:I493"/>
    <mergeCell ref="J492:J493"/>
    <mergeCell ref="K492:K493"/>
    <mergeCell ref="I449:I450"/>
    <mergeCell ref="J449:J450"/>
    <mergeCell ref="H492:H493"/>
    <mergeCell ref="H473:H474"/>
    <mergeCell ref="K490:K491"/>
    <mergeCell ref="L490:L491"/>
    <mergeCell ref="K494:K495"/>
    <mergeCell ref="J494:J495"/>
    <mergeCell ref="J487:J488"/>
    <mergeCell ref="K487:K488"/>
    <mergeCell ref="L487:L488"/>
    <mergeCell ref="M487:M488"/>
    <mergeCell ref="I461:I462"/>
    <mergeCell ref="J461:J462"/>
    <mergeCell ref="D600:D601"/>
    <mergeCell ref="D532:D533"/>
    <mergeCell ref="E532:E533"/>
    <mergeCell ref="G532:G533"/>
    <mergeCell ref="H532:H533"/>
    <mergeCell ref="G596:G597"/>
    <mergeCell ref="I463:I464"/>
    <mergeCell ref="J463:J464"/>
    <mergeCell ref="E578:E579"/>
    <mergeCell ref="J455:J456"/>
    <mergeCell ref="I475:I476"/>
    <mergeCell ref="J475:J476"/>
    <mergeCell ref="K440:K441"/>
    <mergeCell ref="M479:M480"/>
    <mergeCell ref="M434:M435"/>
    <mergeCell ref="L467:L468"/>
    <mergeCell ref="J426:J427"/>
    <mergeCell ref="J438:J439"/>
    <mergeCell ref="K459:K460"/>
    <mergeCell ref="L459:L460"/>
    <mergeCell ref="H449:H450"/>
    <mergeCell ref="L463:L464"/>
    <mergeCell ref="M428:M429"/>
    <mergeCell ref="L426:L427"/>
    <mergeCell ref="M426:M427"/>
    <mergeCell ref="L520:L521"/>
    <mergeCell ref="K500:K501"/>
    <mergeCell ref="L500:L501"/>
    <mergeCell ref="I430:I431"/>
    <mergeCell ref="G475:G476"/>
    <mergeCell ref="E594:E595"/>
    <mergeCell ref="D473:D474"/>
    <mergeCell ref="E582:E583"/>
    <mergeCell ref="H475:H476"/>
    <mergeCell ref="J465:J466"/>
    <mergeCell ref="H436:H437"/>
    <mergeCell ref="I436:I437"/>
    <mergeCell ref="G422:G423"/>
    <mergeCell ref="I490:I491"/>
    <mergeCell ref="J490:J491"/>
    <mergeCell ref="I459:I460"/>
    <mergeCell ref="G459:G460"/>
    <mergeCell ref="J420:J421"/>
    <mergeCell ref="I440:I441"/>
    <mergeCell ref="J440:J441"/>
    <mergeCell ref="I422:I423"/>
    <mergeCell ref="I487:I488"/>
    <mergeCell ref="I426:I427"/>
    <mergeCell ref="J430:J431"/>
    <mergeCell ref="G485:G486"/>
    <mergeCell ref="H485:H486"/>
    <mergeCell ref="I485:I486"/>
    <mergeCell ref="E465:E466"/>
    <mergeCell ref="E568:E569"/>
    <mergeCell ref="E558:E559"/>
    <mergeCell ref="H538:H539"/>
    <mergeCell ref="E436:E437"/>
    <mergeCell ref="F447:F448"/>
    <mergeCell ref="F449:F450"/>
    <mergeCell ref="F451:F452"/>
    <mergeCell ref="F453:F454"/>
    <mergeCell ref="F455:F456"/>
    <mergeCell ref="F457:F458"/>
    <mergeCell ref="F459:F460"/>
    <mergeCell ref="I398:I399"/>
    <mergeCell ref="I394:I395"/>
    <mergeCell ref="J413:J414"/>
    <mergeCell ref="J411:J412"/>
    <mergeCell ref="H428:H429"/>
    <mergeCell ref="A430:A431"/>
    <mergeCell ref="J447:J448"/>
    <mergeCell ref="A411:A412"/>
    <mergeCell ref="J428:J429"/>
    <mergeCell ref="J436:J437"/>
    <mergeCell ref="A570:A571"/>
    <mergeCell ref="C570:C571"/>
    <mergeCell ref="D570:D571"/>
    <mergeCell ref="A568:A569"/>
    <mergeCell ref="C568:C569"/>
    <mergeCell ref="D568:D569"/>
    <mergeCell ref="D648:D649"/>
    <mergeCell ref="H648:H649"/>
    <mergeCell ref="H483:H484"/>
    <mergeCell ref="E600:E601"/>
    <mergeCell ref="J453:J454"/>
    <mergeCell ref="I469:I470"/>
    <mergeCell ref="I483:I484"/>
    <mergeCell ref="D604:D605"/>
    <mergeCell ref="I611:I612"/>
    <mergeCell ref="J611:J612"/>
    <mergeCell ref="H596:H597"/>
    <mergeCell ref="J467:J468"/>
    <mergeCell ref="H469:H470"/>
    <mergeCell ref="J473:J474"/>
    <mergeCell ref="I473:I474"/>
    <mergeCell ref="D582:D583"/>
    <mergeCell ref="G430:G431"/>
    <mergeCell ref="H438:H439"/>
    <mergeCell ref="G424:G425"/>
    <mergeCell ref="G438:G439"/>
    <mergeCell ref="G440:G441"/>
    <mergeCell ref="I415:I416"/>
    <mergeCell ref="I411:I412"/>
    <mergeCell ref="H447:H448"/>
    <mergeCell ref="E434:E435"/>
    <mergeCell ref="D438:D439"/>
    <mergeCell ref="G415:G416"/>
    <mergeCell ref="J444:J445"/>
    <mergeCell ref="J442:J443"/>
    <mergeCell ref="G407:G408"/>
    <mergeCell ref="H407:H408"/>
    <mergeCell ref="H403:H404"/>
    <mergeCell ref="E440:E441"/>
    <mergeCell ref="H426:H427"/>
    <mergeCell ref="J415:J416"/>
    <mergeCell ref="D411:D412"/>
    <mergeCell ref="I405:I406"/>
    <mergeCell ref="H409:H410"/>
    <mergeCell ref="C356:C357"/>
    <mergeCell ref="K356:K357"/>
    <mergeCell ref="I356:I357"/>
    <mergeCell ref="D360:D361"/>
    <mergeCell ref="L370:L371"/>
    <mergeCell ref="M370:M371"/>
    <mergeCell ref="N364:N365"/>
    <mergeCell ref="D356:D357"/>
    <mergeCell ref="D364:D365"/>
    <mergeCell ref="E356:E357"/>
    <mergeCell ref="G372:G373"/>
    <mergeCell ref="AB368:AB369"/>
    <mergeCell ref="AB356:AB357"/>
    <mergeCell ref="K370:K371"/>
    <mergeCell ref="F366:F367"/>
    <mergeCell ref="F368:F369"/>
    <mergeCell ref="F370:F371"/>
    <mergeCell ref="F372:F373"/>
    <mergeCell ref="N368:N369"/>
    <mergeCell ref="AB366:AB367"/>
    <mergeCell ref="H370:H371"/>
    <mergeCell ref="E372:E373"/>
    <mergeCell ref="G356:G357"/>
    <mergeCell ref="G368:G369"/>
    <mergeCell ref="H368:H369"/>
    <mergeCell ref="I362:I363"/>
    <mergeCell ref="J362:J363"/>
    <mergeCell ref="J364:J365"/>
    <mergeCell ref="C364:C365"/>
    <mergeCell ref="E368:E369"/>
    <mergeCell ref="J372:J373"/>
    <mergeCell ref="K372:K373"/>
    <mergeCell ref="A358:A359"/>
    <mergeCell ref="C358:C359"/>
    <mergeCell ref="D358:D359"/>
    <mergeCell ref="E360:E361"/>
    <mergeCell ref="G360:G361"/>
    <mergeCell ref="A360:A361"/>
    <mergeCell ref="C360:C361"/>
    <mergeCell ref="L366:L367"/>
    <mergeCell ref="I368:I369"/>
    <mergeCell ref="H384:H385"/>
    <mergeCell ref="G384:G385"/>
    <mergeCell ref="C351:C352"/>
    <mergeCell ref="D351:D352"/>
    <mergeCell ref="E351:E352"/>
    <mergeCell ref="G351:G352"/>
    <mergeCell ref="H351:H352"/>
    <mergeCell ref="I351:I352"/>
    <mergeCell ref="J351:J352"/>
    <mergeCell ref="K351:K352"/>
    <mergeCell ref="L351:L352"/>
    <mergeCell ref="C353:C354"/>
    <mergeCell ref="D353:D354"/>
    <mergeCell ref="E353:E354"/>
    <mergeCell ref="D362:D363"/>
    <mergeCell ref="E362:E363"/>
    <mergeCell ref="G362:G363"/>
    <mergeCell ref="J380:J381"/>
    <mergeCell ref="J374:J375"/>
    <mergeCell ref="C384:C385"/>
    <mergeCell ref="G382:G383"/>
    <mergeCell ref="G374:G375"/>
    <mergeCell ref="A374:A375"/>
    <mergeCell ref="C374:C375"/>
    <mergeCell ref="G436:G437"/>
    <mergeCell ref="M438:M439"/>
    <mergeCell ref="D422:D423"/>
    <mergeCell ref="E422:E423"/>
    <mergeCell ref="H394:H395"/>
    <mergeCell ref="N481:N482"/>
    <mergeCell ref="L434:L435"/>
    <mergeCell ref="D440:D441"/>
    <mergeCell ref="N407:N408"/>
    <mergeCell ref="N424:N425"/>
    <mergeCell ref="N413:N414"/>
    <mergeCell ref="N430:N431"/>
    <mergeCell ref="I447:I448"/>
    <mergeCell ref="D407:D408"/>
    <mergeCell ref="D403:D404"/>
    <mergeCell ref="H440:H441"/>
    <mergeCell ref="L430:L431"/>
    <mergeCell ref="L438:L439"/>
    <mergeCell ref="J388:J389"/>
    <mergeCell ref="N479:N480"/>
    <mergeCell ref="M465:M466"/>
    <mergeCell ref="M457:M458"/>
    <mergeCell ref="N438:N439"/>
    <mergeCell ref="J459:J460"/>
    <mergeCell ref="J471:J472"/>
    <mergeCell ref="L475:L476"/>
    <mergeCell ref="N422:N423"/>
    <mergeCell ref="N403:N404"/>
    <mergeCell ref="N382:N383"/>
    <mergeCell ref="I409:I410"/>
    <mergeCell ref="I407:I408"/>
    <mergeCell ref="A384:A385"/>
    <mergeCell ref="L461:L462"/>
    <mergeCell ref="L477:L478"/>
    <mergeCell ref="M471:M472"/>
    <mergeCell ref="K453:K454"/>
    <mergeCell ref="K457:K458"/>
    <mergeCell ref="M461:M462"/>
    <mergeCell ref="L455:L456"/>
    <mergeCell ref="M455:M456"/>
    <mergeCell ref="AB444:AB445"/>
    <mergeCell ref="M467:M468"/>
    <mergeCell ref="M459:M460"/>
    <mergeCell ref="AB459:AB460"/>
    <mergeCell ref="M447:M448"/>
    <mergeCell ref="M463:M464"/>
    <mergeCell ref="L453:L454"/>
    <mergeCell ref="M453:M454"/>
    <mergeCell ref="M477:M478"/>
    <mergeCell ref="K469:K470"/>
    <mergeCell ref="K475:K476"/>
    <mergeCell ref="AB471:AB472"/>
    <mergeCell ref="AB469:AB470"/>
    <mergeCell ref="AB467:AB468"/>
    <mergeCell ref="AB463:AB464"/>
    <mergeCell ref="AB455:AB456"/>
    <mergeCell ref="AB447:AB448"/>
    <mergeCell ref="L440:L441"/>
    <mergeCell ref="M440:M441"/>
    <mergeCell ref="L411:L412"/>
    <mergeCell ref="N417:N418"/>
    <mergeCell ref="J407:J408"/>
    <mergeCell ref="H388:H389"/>
    <mergeCell ref="AC463:AC464"/>
    <mergeCell ref="AC469:AC470"/>
    <mergeCell ref="AB473:AB474"/>
    <mergeCell ref="AC467:AC468"/>
    <mergeCell ref="AB461:AB462"/>
    <mergeCell ref="AC461:AC462"/>
    <mergeCell ref="N467:N468"/>
    <mergeCell ref="N465:N466"/>
    <mergeCell ref="N471:N472"/>
    <mergeCell ref="N459:N460"/>
    <mergeCell ref="AB434:AB435"/>
    <mergeCell ref="N451:N452"/>
    <mergeCell ref="N453:N454"/>
    <mergeCell ref="AB453:AB454"/>
    <mergeCell ref="N455:N456"/>
    <mergeCell ref="N449:N450"/>
    <mergeCell ref="AC459:AC460"/>
    <mergeCell ref="AC455:AC456"/>
    <mergeCell ref="AC444:AC445"/>
    <mergeCell ref="AB449:AB450"/>
    <mergeCell ref="N463:N464"/>
    <mergeCell ref="N442:N443"/>
    <mergeCell ref="AB442:AB443"/>
    <mergeCell ref="AC457:AC458"/>
    <mergeCell ref="N457:N458"/>
    <mergeCell ref="N440:N441"/>
    <mergeCell ref="AB440:AB441"/>
    <mergeCell ref="N447:N448"/>
    <mergeCell ref="N461:N462"/>
    <mergeCell ref="N434:N435"/>
    <mergeCell ref="AC436:AC437"/>
    <mergeCell ref="AC473:AC474"/>
    <mergeCell ref="L349:L350"/>
    <mergeCell ref="AB374:AB375"/>
    <mergeCell ref="M372:M373"/>
    <mergeCell ref="M374:M375"/>
    <mergeCell ref="L364:L365"/>
    <mergeCell ref="M364:M365"/>
    <mergeCell ref="L374:L375"/>
    <mergeCell ref="AB438:AB439"/>
    <mergeCell ref="AC438:AC439"/>
    <mergeCell ref="AC442:AC443"/>
    <mergeCell ref="N444:N445"/>
    <mergeCell ref="M442:M443"/>
    <mergeCell ref="L449:L450"/>
    <mergeCell ref="AB351:AB352"/>
    <mergeCell ref="M353:M354"/>
    <mergeCell ref="N353:N354"/>
    <mergeCell ref="AB353:AB354"/>
    <mergeCell ref="AB420:AB421"/>
    <mergeCell ref="N376:N377"/>
    <mergeCell ref="N356:N357"/>
    <mergeCell ref="N358:N359"/>
    <mergeCell ref="AB424:AB425"/>
    <mergeCell ref="N420:N421"/>
    <mergeCell ref="N426:N427"/>
    <mergeCell ref="L376:L377"/>
    <mergeCell ref="M376:M377"/>
    <mergeCell ref="AC360:AC361"/>
    <mergeCell ref="AC358:AC359"/>
    <mergeCell ref="AC447:AC448"/>
    <mergeCell ref="M239:M240"/>
    <mergeCell ref="M255:M256"/>
    <mergeCell ref="N360:N361"/>
    <mergeCell ref="M424:M425"/>
    <mergeCell ref="M413:M414"/>
    <mergeCell ref="M430:M431"/>
    <mergeCell ref="AB349:AB350"/>
    <mergeCell ref="M347:M348"/>
    <mergeCell ref="AC343:AC344"/>
    <mergeCell ref="AC413:AC414"/>
    <mergeCell ref="N351:N352"/>
    <mergeCell ref="N370:N371"/>
    <mergeCell ref="N378:N379"/>
    <mergeCell ref="M380:M381"/>
    <mergeCell ref="N372:N373"/>
    <mergeCell ref="M358:M359"/>
    <mergeCell ref="M411:M412"/>
    <mergeCell ref="AB268:AB269"/>
    <mergeCell ref="AB249:AB250"/>
    <mergeCell ref="AB312:AB313"/>
    <mergeCell ref="AB322:AB323"/>
    <mergeCell ref="AC415:AC416"/>
    <mergeCell ref="AB411:AB412"/>
    <mergeCell ref="N374:N375"/>
    <mergeCell ref="AC368:AC369"/>
    <mergeCell ref="N264:N265"/>
    <mergeCell ref="AB288:AB289"/>
    <mergeCell ref="M306:M307"/>
    <mergeCell ref="M292:M293"/>
    <mergeCell ref="AB264:AB265"/>
    <mergeCell ref="N288:N289"/>
    <mergeCell ref="M245:M246"/>
    <mergeCell ref="AF409:AF410"/>
    <mergeCell ref="AF411:AF412"/>
    <mergeCell ref="AF413:AF414"/>
    <mergeCell ref="AF415:AF416"/>
    <mergeCell ref="AF420:AF421"/>
    <mergeCell ref="AF422:AF423"/>
    <mergeCell ref="AF424:AF425"/>
    <mergeCell ref="AF428:AF429"/>
    <mergeCell ref="AF430:AF431"/>
    <mergeCell ref="AF434:AF435"/>
    <mergeCell ref="AF436:AF437"/>
    <mergeCell ref="AF438:AF439"/>
    <mergeCell ref="AF442:AF443"/>
    <mergeCell ref="AF444:AF445"/>
    <mergeCell ref="AC411:AC412"/>
    <mergeCell ref="AB413:AB414"/>
    <mergeCell ref="AC424:AC425"/>
    <mergeCell ref="AB422:AB423"/>
    <mergeCell ref="AC420:AC421"/>
    <mergeCell ref="AD444:AD445"/>
    <mergeCell ref="AD411:AD412"/>
    <mergeCell ref="AE422:AE423"/>
    <mergeCell ref="AE424:AE425"/>
    <mergeCell ref="AE434:AE435"/>
    <mergeCell ref="AE436:AE437"/>
    <mergeCell ref="AF467:AF468"/>
    <mergeCell ref="AC417:AC418"/>
    <mergeCell ref="AB417:AB418"/>
    <mergeCell ref="AC475:AC476"/>
    <mergeCell ref="G13:G14"/>
    <mergeCell ref="H13:H14"/>
    <mergeCell ref="I13:I14"/>
    <mergeCell ref="J13:J14"/>
    <mergeCell ref="K13:K14"/>
    <mergeCell ref="L13:L14"/>
    <mergeCell ref="M13:M14"/>
    <mergeCell ref="N13:N14"/>
    <mergeCell ref="AB13:AB14"/>
    <mergeCell ref="H358:H359"/>
    <mergeCell ref="I358:I359"/>
    <mergeCell ref="J358:J359"/>
    <mergeCell ref="K358:K359"/>
    <mergeCell ref="L358:L359"/>
    <mergeCell ref="H356:H357"/>
    <mergeCell ref="N334:N335"/>
    <mergeCell ref="K326:K327"/>
    <mergeCell ref="L326:L327"/>
    <mergeCell ref="K353:K354"/>
    <mergeCell ref="L353:L354"/>
    <mergeCell ref="K345:K346"/>
    <mergeCell ref="K336:K337"/>
    <mergeCell ref="G249:G250"/>
    <mergeCell ref="H278:H279"/>
    <mergeCell ref="G314:G315"/>
    <mergeCell ref="H314:H315"/>
    <mergeCell ref="G304:G305"/>
    <mergeCell ref="M219:M220"/>
    <mergeCell ref="H318:H319"/>
    <mergeCell ref="I318:I319"/>
    <mergeCell ref="J318:J319"/>
    <mergeCell ref="K318:K319"/>
    <mergeCell ref="A338:A339"/>
    <mergeCell ref="C338:C339"/>
    <mergeCell ref="D338:D339"/>
    <mergeCell ref="A324:A325"/>
    <mergeCell ref="L310:L311"/>
    <mergeCell ref="M310:M311"/>
    <mergeCell ref="I328:I329"/>
    <mergeCell ref="C347:C348"/>
    <mergeCell ref="I353:I354"/>
    <mergeCell ref="E343:E344"/>
    <mergeCell ref="A349:A350"/>
    <mergeCell ref="C349:C350"/>
    <mergeCell ref="D349:D350"/>
    <mergeCell ref="A336:A337"/>
    <mergeCell ref="G353:G354"/>
    <mergeCell ref="I336:I337"/>
    <mergeCell ref="J336:J337"/>
    <mergeCell ref="A328:A329"/>
    <mergeCell ref="M351:M352"/>
    <mergeCell ref="C314:C315"/>
    <mergeCell ref="D314:D315"/>
    <mergeCell ref="L330:L331"/>
    <mergeCell ref="H345:H346"/>
    <mergeCell ref="C345:C346"/>
    <mergeCell ref="J334:J335"/>
    <mergeCell ref="L334:L335"/>
    <mergeCell ref="J353:J354"/>
    <mergeCell ref="L336:L337"/>
    <mergeCell ref="H326:H327"/>
    <mergeCell ref="H322:H323"/>
    <mergeCell ref="J320:J321"/>
    <mergeCell ref="D332:D333"/>
    <mergeCell ref="G338:G339"/>
    <mergeCell ref="A345:A346"/>
    <mergeCell ref="C334:C335"/>
    <mergeCell ref="D334:D335"/>
    <mergeCell ref="E334:E335"/>
    <mergeCell ref="G334:G335"/>
    <mergeCell ref="H334:H335"/>
    <mergeCell ref="I347:I348"/>
    <mergeCell ref="A330:A331"/>
    <mergeCell ref="C336:C337"/>
    <mergeCell ref="D336:D337"/>
    <mergeCell ref="E336:E337"/>
    <mergeCell ref="D330:D331"/>
    <mergeCell ref="D347:D348"/>
    <mergeCell ref="E347:E348"/>
    <mergeCell ref="G347:G348"/>
    <mergeCell ref="G322:G323"/>
    <mergeCell ref="A334:A335"/>
    <mergeCell ref="E330:E331"/>
    <mergeCell ref="G330:G331"/>
    <mergeCell ref="A326:A327"/>
    <mergeCell ref="F338:F339"/>
    <mergeCell ref="F345:F346"/>
    <mergeCell ref="F347:F348"/>
    <mergeCell ref="H320:H321"/>
    <mergeCell ref="J326:J327"/>
    <mergeCell ref="F324:F325"/>
    <mergeCell ref="F326:F327"/>
    <mergeCell ref="E338:E339"/>
    <mergeCell ref="G328:G329"/>
    <mergeCell ref="H328:H329"/>
    <mergeCell ref="H330:H331"/>
    <mergeCell ref="E328:E329"/>
    <mergeCell ref="A312:A313"/>
    <mergeCell ref="A316:A317"/>
    <mergeCell ref="I338:I339"/>
    <mergeCell ref="J338:J339"/>
    <mergeCell ref="K332:K333"/>
    <mergeCell ref="H338:H339"/>
    <mergeCell ref="J328:J329"/>
    <mergeCell ref="C332:C333"/>
    <mergeCell ref="C324:C325"/>
    <mergeCell ref="D324:D325"/>
    <mergeCell ref="E324:E325"/>
    <mergeCell ref="K322:K323"/>
    <mergeCell ref="D318:D319"/>
    <mergeCell ref="A314:A315"/>
    <mergeCell ref="G336:G337"/>
    <mergeCell ref="H336:H337"/>
    <mergeCell ref="E326:E327"/>
    <mergeCell ref="D322:D323"/>
    <mergeCell ref="E314:E315"/>
    <mergeCell ref="I332:I333"/>
    <mergeCell ref="C330:C331"/>
    <mergeCell ref="H332:H333"/>
    <mergeCell ref="F336:F337"/>
    <mergeCell ref="G324:G325"/>
    <mergeCell ref="H324:H325"/>
    <mergeCell ref="K316:K317"/>
    <mergeCell ref="K338:K339"/>
    <mergeCell ref="A298:A299"/>
    <mergeCell ref="C298:C299"/>
    <mergeCell ref="E300:E301"/>
    <mergeCell ref="E276:E277"/>
    <mergeCell ref="E272:E273"/>
    <mergeCell ref="E278:E279"/>
    <mergeCell ref="E290:E291"/>
    <mergeCell ref="A306:A307"/>
    <mergeCell ref="D286:D287"/>
    <mergeCell ref="A320:A321"/>
    <mergeCell ref="C320:C321"/>
    <mergeCell ref="D308:D309"/>
    <mergeCell ref="D298:D299"/>
    <mergeCell ref="D282:D283"/>
    <mergeCell ref="A292:A293"/>
    <mergeCell ref="E316:E317"/>
    <mergeCell ref="C292:C293"/>
    <mergeCell ref="D278:D279"/>
    <mergeCell ref="C302:C303"/>
    <mergeCell ref="A300:A301"/>
    <mergeCell ref="D294:D295"/>
    <mergeCell ref="A278:A279"/>
    <mergeCell ref="D276:D277"/>
    <mergeCell ref="D312:D313"/>
    <mergeCell ref="D302:D303"/>
    <mergeCell ref="A288:A289"/>
    <mergeCell ref="B306:B307"/>
    <mergeCell ref="B308:B309"/>
    <mergeCell ref="B310:B311"/>
    <mergeCell ref="B312:B313"/>
    <mergeCell ref="B314:B315"/>
    <mergeCell ref="B316:B317"/>
    <mergeCell ref="A282:A283"/>
    <mergeCell ref="C282:C283"/>
    <mergeCell ref="D288:D289"/>
    <mergeCell ref="A270:A271"/>
    <mergeCell ref="A272:A273"/>
    <mergeCell ref="A274:A275"/>
    <mergeCell ref="C326:C327"/>
    <mergeCell ref="D326:D327"/>
    <mergeCell ref="C322:C323"/>
    <mergeCell ref="A322:A323"/>
    <mergeCell ref="C328:C329"/>
    <mergeCell ref="D328:D329"/>
    <mergeCell ref="E320:E321"/>
    <mergeCell ref="E203:E204"/>
    <mergeCell ref="G203:G204"/>
    <mergeCell ref="H203:H204"/>
    <mergeCell ref="A211:A212"/>
    <mergeCell ref="E211:E212"/>
    <mergeCell ref="D247:D248"/>
    <mergeCell ref="G213:G214"/>
    <mergeCell ref="H213:H214"/>
    <mergeCell ref="E253:E254"/>
    <mergeCell ref="A302:A303"/>
    <mergeCell ref="A276:A277"/>
    <mergeCell ref="C276:C277"/>
    <mergeCell ref="A290:A291"/>
    <mergeCell ref="D270:D271"/>
    <mergeCell ref="C316:C317"/>
    <mergeCell ref="D320:D321"/>
    <mergeCell ref="A308:A309"/>
    <mergeCell ref="A280:A281"/>
    <mergeCell ref="A286:A287"/>
    <mergeCell ref="A201:A202"/>
    <mergeCell ref="A207:A208"/>
    <mergeCell ref="E221:E222"/>
    <mergeCell ref="A239:A240"/>
    <mergeCell ref="D211:D212"/>
    <mergeCell ref="D203:D204"/>
    <mergeCell ref="H233:H234"/>
    <mergeCell ref="G233:G234"/>
    <mergeCell ref="C203:C204"/>
    <mergeCell ref="A205:A206"/>
    <mergeCell ref="C205:C206"/>
    <mergeCell ref="D205:D206"/>
    <mergeCell ref="A219:A220"/>
    <mergeCell ref="G221:G222"/>
    <mergeCell ref="G223:G224"/>
    <mergeCell ref="A245:A246"/>
    <mergeCell ref="C243:C244"/>
    <mergeCell ref="A243:A244"/>
    <mergeCell ref="C233:C234"/>
    <mergeCell ref="C245:C246"/>
    <mergeCell ref="C219:C220"/>
    <mergeCell ref="A235:A236"/>
    <mergeCell ref="C235:C236"/>
    <mergeCell ref="A225:A226"/>
    <mergeCell ref="G229:G230"/>
    <mergeCell ref="D219:D220"/>
    <mergeCell ref="D217:D218"/>
    <mergeCell ref="F227:F228"/>
    <mergeCell ref="F229:F230"/>
    <mergeCell ref="C217:C218"/>
    <mergeCell ref="C223:C224"/>
    <mergeCell ref="A223:A224"/>
    <mergeCell ref="A19:A20"/>
    <mergeCell ref="A21:A22"/>
    <mergeCell ref="A23:A24"/>
    <mergeCell ref="A25:A26"/>
    <mergeCell ref="C17:C18"/>
    <mergeCell ref="D17:D18"/>
    <mergeCell ref="C15:C16"/>
    <mergeCell ref="D15:D16"/>
    <mergeCell ref="A127:A128"/>
    <mergeCell ref="C125:C126"/>
    <mergeCell ref="A189:A190"/>
    <mergeCell ref="A181:A182"/>
    <mergeCell ref="A143:A144"/>
    <mergeCell ref="D55:D56"/>
    <mergeCell ref="A49:A50"/>
    <mergeCell ref="A175:A176"/>
    <mergeCell ref="C175:C176"/>
    <mergeCell ref="D175:D176"/>
    <mergeCell ref="A99:A100"/>
    <mergeCell ref="C99:C100"/>
    <mergeCell ref="A155:A156"/>
    <mergeCell ref="A118:A119"/>
    <mergeCell ref="C118:C119"/>
    <mergeCell ref="D167:D168"/>
    <mergeCell ref="D165:D166"/>
    <mergeCell ref="C107:C108"/>
    <mergeCell ref="A153:A154"/>
    <mergeCell ref="A187:A188"/>
    <mergeCell ref="A185:A186"/>
    <mergeCell ref="C185:C186"/>
    <mergeCell ref="A151:A152"/>
    <mergeCell ref="C151:C152"/>
    <mergeCell ref="E13:E14"/>
    <mergeCell ref="D99:D100"/>
    <mergeCell ref="A129:A130"/>
    <mergeCell ref="A133:A134"/>
    <mergeCell ref="C129:C130"/>
    <mergeCell ref="C131:C132"/>
    <mergeCell ref="C135:C136"/>
    <mergeCell ref="C19:C20"/>
    <mergeCell ref="D19:D20"/>
    <mergeCell ref="C23:C24"/>
    <mergeCell ref="D23:D24"/>
    <mergeCell ref="A33:A34"/>
    <mergeCell ref="A165:A166"/>
    <mergeCell ref="A163:A164"/>
    <mergeCell ref="C163:C164"/>
    <mergeCell ref="D163:D164"/>
    <mergeCell ref="A171:A172"/>
    <mergeCell ref="C171:C172"/>
    <mergeCell ref="D171:D172"/>
    <mergeCell ref="C169:C170"/>
    <mergeCell ref="A161:A162"/>
    <mergeCell ref="D169:D170"/>
    <mergeCell ref="D129:D130"/>
    <mergeCell ref="A95:A96"/>
    <mergeCell ref="C95:C96"/>
    <mergeCell ref="D95:D96"/>
    <mergeCell ref="A139:A140"/>
    <mergeCell ref="A131:A132"/>
    <mergeCell ref="D153:D154"/>
    <mergeCell ref="D145:D146"/>
    <mergeCell ref="A147:A148"/>
    <mergeCell ref="A149:A150"/>
    <mergeCell ref="J272:J273"/>
    <mergeCell ref="H272:H273"/>
    <mergeCell ref="H270:H271"/>
    <mergeCell ref="I270:I271"/>
    <mergeCell ref="J270:J271"/>
    <mergeCell ref="I272:I273"/>
    <mergeCell ref="A193:A194"/>
    <mergeCell ref="D197:D198"/>
    <mergeCell ref="D161:D162"/>
    <mergeCell ref="A125:A126"/>
    <mergeCell ref="H147:H148"/>
    <mergeCell ref="C123:C124"/>
    <mergeCell ref="A123:A124"/>
    <mergeCell ref="H217:H218"/>
    <mergeCell ref="D215:D216"/>
    <mergeCell ref="D237:D238"/>
    <mergeCell ref="C197:C198"/>
    <mergeCell ref="A227:A228"/>
    <mergeCell ref="C227:C228"/>
    <mergeCell ref="C237:C238"/>
    <mergeCell ref="D227:D228"/>
    <mergeCell ref="A203:A204"/>
    <mergeCell ref="A264:A265"/>
    <mergeCell ref="A209:A210"/>
    <mergeCell ref="E270:E271"/>
    <mergeCell ref="G270:G271"/>
    <mergeCell ref="J239:J240"/>
    <mergeCell ref="D213:D214"/>
    <mergeCell ref="C159:C160"/>
    <mergeCell ref="I157:I158"/>
    <mergeCell ref="J157:J158"/>
    <mergeCell ref="A159:A160"/>
    <mergeCell ref="G253:G254"/>
    <mergeCell ref="H247:H248"/>
    <mergeCell ref="L241:L242"/>
    <mergeCell ref="L251:L252"/>
    <mergeCell ref="K223:K224"/>
    <mergeCell ref="L223:L224"/>
    <mergeCell ref="H229:H230"/>
    <mergeCell ref="C255:C256"/>
    <mergeCell ref="D253:D254"/>
    <mergeCell ref="A241:A242"/>
    <mergeCell ref="G247:G248"/>
    <mergeCell ref="G241:G242"/>
    <mergeCell ref="I235:I236"/>
    <mergeCell ref="J235:J236"/>
    <mergeCell ref="K247:K248"/>
    <mergeCell ref="K253:K254"/>
    <mergeCell ref="K241:K242"/>
    <mergeCell ref="L249:L250"/>
    <mergeCell ref="L229:L230"/>
    <mergeCell ref="A237:A238"/>
    <mergeCell ref="K229:K230"/>
    <mergeCell ref="K227:K228"/>
    <mergeCell ref="I239:I240"/>
    <mergeCell ref="G227:G228"/>
    <mergeCell ref="H227:H228"/>
    <mergeCell ref="G255:G256"/>
    <mergeCell ref="H255:H256"/>
    <mergeCell ref="K251:K252"/>
    <mergeCell ref="D249:D250"/>
    <mergeCell ref="C225:C226"/>
    <mergeCell ref="L235:L236"/>
    <mergeCell ref="I249:I250"/>
    <mergeCell ref="L253:L254"/>
    <mergeCell ref="M274:M275"/>
    <mergeCell ref="L233:L234"/>
    <mergeCell ref="E237:E238"/>
    <mergeCell ref="AC276:AC277"/>
    <mergeCell ref="N239:N240"/>
    <mergeCell ref="E268:E269"/>
    <mergeCell ref="AC272:AC273"/>
    <mergeCell ref="N270:N271"/>
    <mergeCell ref="M270:M271"/>
    <mergeCell ref="K304:K305"/>
    <mergeCell ref="L278:L279"/>
    <mergeCell ref="AB300:AB301"/>
    <mergeCell ref="L282:L283"/>
    <mergeCell ref="N300:N301"/>
    <mergeCell ref="AB274:AB275"/>
    <mergeCell ref="AC302:AC303"/>
    <mergeCell ref="L245:L246"/>
    <mergeCell ref="F262:F263"/>
    <mergeCell ref="K290:K291"/>
    <mergeCell ref="G290:G291"/>
    <mergeCell ref="K298:K299"/>
    <mergeCell ref="J262:J263"/>
    <mergeCell ref="I286:I287"/>
    <mergeCell ref="G262:G263"/>
    <mergeCell ref="K286:K287"/>
    <mergeCell ref="G272:G273"/>
    <mergeCell ref="K274:K275"/>
    <mergeCell ref="K300:K301"/>
    <mergeCell ref="AB282:AB283"/>
    <mergeCell ref="AB235:AB236"/>
    <mergeCell ref="K255:K256"/>
    <mergeCell ref="AE243:AE244"/>
    <mergeCell ref="AE245:AE246"/>
    <mergeCell ref="AE247:AE248"/>
    <mergeCell ref="AE249:AE250"/>
    <mergeCell ref="AB239:AB240"/>
    <mergeCell ref="AC239:AC240"/>
    <mergeCell ref="AC266:AC267"/>
    <mergeCell ref="N243:N244"/>
    <mergeCell ref="AE251:AE252"/>
    <mergeCell ref="AE282:AE283"/>
    <mergeCell ref="M282:M283"/>
    <mergeCell ref="AC247:AC248"/>
    <mergeCell ref="AE253:AE254"/>
    <mergeCell ref="AC274:AC275"/>
    <mergeCell ref="AC280:AC281"/>
    <mergeCell ref="AE259:AE260"/>
    <mergeCell ref="AE274:AE275"/>
    <mergeCell ref="AE264:AE265"/>
    <mergeCell ref="AE268:AE269"/>
    <mergeCell ref="AC278:AC279"/>
    <mergeCell ref="AB259:AB260"/>
    <mergeCell ref="M272:M273"/>
    <mergeCell ref="M251:M252"/>
    <mergeCell ref="N251:N252"/>
    <mergeCell ref="M247:M248"/>
    <mergeCell ref="AE255:AE256"/>
    <mergeCell ref="M266:M267"/>
    <mergeCell ref="AD251:AD252"/>
    <mergeCell ref="AD259:AD260"/>
    <mergeCell ref="AB241:AB242"/>
    <mergeCell ref="AB255:AB256"/>
    <mergeCell ref="AB276:AB277"/>
    <mergeCell ref="AD241:AD242"/>
    <mergeCell ref="AD213:AD214"/>
    <mergeCell ref="AD215:AD216"/>
    <mergeCell ref="AD217:AD218"/>
    <mergeCell ref="AD193:AD194"/>
    <mergeCell ref="AD195:AD196"/>
    <mergeCell ref="AD197:AD198"/>
    <mergeCell ref="AD199:AD200"/>
    <mergeCell ref="AD201:AD202"/>
    <mergeCell ref="AD203:AD204"/>
    <mergeCell ref="AC227:AC228"/>
    <mergeCell ref="AB227:AB228"/>
    <mergeCell ref="AB231:AB232"/>
    <mergeCell ref="AE201:AE202"/>
    <mergeCell ref="AE203:AE204"/>
    <mergeCell ref="AD205:AD206"/>
    <mergeCell ref="AD207:AD208"/>
    <mergeCell ref="AE233:AE234"/>
    <mergeCell ref="AE235:AE236"/>
    <mergeCell ref="AC233:AC234"/>
    <mergeCell ref="AB205:AB206"/>
    <mergeCell ref="AC207:AC208"/>
    <mergeCell ref="AD209:AD210"/>
    <mergeCell ref="AD211:AD212"/>
    <mergeCell ref="AB237:AB238"/>
    <mergeCell ref="AB215:AB216"/>
    <mergeCell ref="AB211:AB212"/>
    <mergeCell ref="AB213:AB214"/>
    <mergeCell ref="AC241:AC242"/>
    <mergeCell ref="AC221:AC222"/>
    <mergeCell ref="AD231:AD232"/>
    <mergeCell ref="AB233:AB234"/>
    <mergeCell ref="K157:K158"/>
    <mergeCell ref="N191:N192"/>
    <mergeCell ref="AB191:AB192"/>
    <mergeCell ref="AC197:AC198"/>
    <mergeCell ref="AC193:AC194"/>
    <mergeCell ref="AC199:AC200"/>
    <mergeCell ref="AC191:AC192"/>
    <mergeCell ref="L195:L196"/>
    <mergeCell ref="M197:M198"/>
    <mergeCell ref="K197:K198"/>
    <mergeCell ref="K195:K196"/>
    <mergeCell ref="K191:K192"/>
    <mergeCell ref="N205:N206"/>
    <mergeCell ref="M205:M206"/>
    <mergeCell ref="K203:K204"/>
    <mergeCell ref="L203:L204"/>
    <mergeCell ref="N201:N202"/>
    <mergeCell ref="N203:N204"/>
    <mergeCell ref="K161:K162"/>
    <mergeCell ref="K179:K180"/>
    <mergeCell ref="AC177:AC178"/>
    <mergeCell ref="M179:M180"/>
    <mergeCell ref="N175:N176"/>
    <mergeCell ref="N171:N172"/>
    <mergeCell ref="N173:N174"/>
    <mergeCell ref="AB173:AB174"/>
    <mergeCell ref="N165:N166"/>
    <mergeCell ref="AB165:AB166"/>
    <mergeCell ref="AB171:AB172"/>
    <mergeCell ref="K175:K176"/>
    <mergeCell ref="M161:M162"/>
    <mergeCell ref="M169:M170"/>
    <mergeCell ref="E163:E164"/>
    <mergeCell ref="A167:A168"/>
    <mergeCell ref="C167:C168"/>
    <mergeCell ref="E167:E168"/>
    <mergeCell ref="G167:G168"/>
    <mergeCell ref="E165:E166"/>
    <mergeCell ref="G165:G166"/>
    <mergeCell ref="G163:G164"/>
    <mergeCell ref="A169:A170"/>
    <mergeCell ref="G169:G170"/>
    <mergeCell ref="E169:E170"/>
    <mergeCell ref="J169:J170"/>
    <mergeCell ref="E157:E158"/>
    <mergeCell ref="G157:G158"/>
    <mergeCell ref="C155:C156"/>
    <mergeCell ref="D155:D156"/>
    <mergeCell ref="E155:E156"/>
    <mergeCell ref="G155:G156"/>
    <mergeCell ref="H155:H156"/>
    <mergeCell ref="I155:I156"/>
    <mergeCell ref="J155:J156"/>
    <mergeCell ref="J159:J160"/>
    <mergeCell ref="I169:I170"/>
    <mergeCell ref="B159:B160"/>
    <mergeCell ref="B165:B166"/>
    <mergeCell ref="B167:B168"/>
    <mergeCell ref="B169:B170"/>
    <mergeCell ref="F157:F158"/>
    <mergeCell ref="E161:E162"/>
    <mergeCell ref="D173:D174"/>
    <mergeCell ref="J151:J152"/>
    <mergeCell ref="K147:K148"/>
    <mergeCell ref="L147:L148"/>
    <mergeCell ref="G147:G148"/>
    <mergeCell ref="E147:E148"/>
    <mergeCell ref="J118:J119"/>
    <mergeCell ref="K118:K119"/>
    <mergeCell ref="I118:I119"/>
    <mergeCell ref="H118:H119"/>
    <mergeCell ref="E123:E124"/>
    <mergeCell ref="D123:D124"/>
    <mergeCell ref="C143:C144"/>
    <mergeCell ref="D143:D144"/>
    <mergeCell ref="L133:L134"/>
    <mergeCell ref="L127:L128"/>
    <mergeCell ref="H131:H132"/>
    <mergeCell ref="L141:L142"/>
    <mergeCell ref="I123:I124"/>
    <mergeCell ref="J121:J122"/>
    <mergeCell ref="K139:K140"/>
    <mergeCell ref="L129:L130"/>
    <mergeCell ref="K129:K130"/>
    <mergeCell ref="E118:E119"/>
    <mergeCell ref="G118:G119"/>
    <mergeCell ref="L125:L126"/>
    <mergeCell ref="J133:J134"/>
    <mergeCell ref="K133:K134"/>
    <mergeCell ref="H139:H140"/>
    <mergeCell ref="H129:H130"/>
    <mergeCell ref="K145:K146"/>
    <mergeCell ref="L169:L170"/>
    <mergeCell ref="AD177:AD178"/>
    <mergeCell ref="AD179:AD180"/>
    <mergeCell ref="AE133:AE134"/>
    <mergeCell ref="AE135:AE136"/>
    <mergeCell ref="AD167:AD168"/>
    <mergeCell ref="AD169:AD170"/>
    <mergeCell ref="AD171:AD172"/>
    <mergeCell ref="AD173:AD174"/>
    <mergeCell ref="AD175:AD176"/>
    <mergeCell ref="AD125:AD126"/>
    <mergeCell ref="AD127:AD128"/>
    <mergeCell ref="AD129:AD130"/>
    <mergeCell ref="AD131:AD132"/>
    <mergeCell ref="M167:M168"/>
    <mergeCell ref="M165:M166"/>
    <mergeCell ref="L151:L152"/>
    <mergeCell ref="M159:M160"/>
    <mergeCell ref="L131:L132"/>
    <mergeCell ref="N159:N160"/>
    <mergeCell ref="M171:M172"/>
    <mergeCell ref="AC129:AC130"/>
    <mergeCell ref="AE125:AE126"/>
    <mergeCell ref="AD133:AD134"/>
    <mergeCell ref="AD135:AD136"/>
    <mergeCell ref="AD139:AD140"/>
    <mergeCell ref="AD141:AD142"/>
    <mergeCell ref="AD143:AD144"/>
    <mergeCell ref="AD145:AD146"/>
    <mergeCell ref="AB163:AB164"/>
    <mergeCell ref="AB127:AB128"/>
    <mergeCell ref="AB177:AB178"/>
    <mergeCell ref="AB169:AB170"/>
    <mergeCell ref="AE121:AE122"/>
    <mergeCell ref="AE129:AE130"/>
    <mergeCell ref="AE131:AE132"/>
    <mergeCell ref="AB135:AB136"/>
    <mergeCell ref="AC135:AC136"/>
    <mergeCell ref="AC165:AC166"/>
    <mergeCell ref="AB167:AB168"/>
    <mergeCell ref="AC167:AC168"/>
    <mergeCell ref="AD161:AD162"/>
    <mergeCell ref="AC112:AC113"/>
    <mergeCell ref="AC171:AC172"/>
    <mergeCell ref="AE157:AE158"/>
    <mergeCell ref="AF118:AF119"/>
    <mergeCell ref="AF121:AF122"/>
    <mergeCell ref="AF123:AF124"/>
    <mergeCell ref="AF131:AF132"/>
    <mergeCell ref="AF139:AF140"/>
    <mergeCell ref="AF125:AF126"/>
    <mergeCell ref="AF127:AF128"/>
    <mergeCell ref="AF129:AF130"/>
    <mergeCell ref="AF151:AF152"/>
    <mergeCell ref="AF135:AF136"/>
    <mergeCell ref="AF141:AF142"/>
    <mergeCell ref="AF143:AF144"/>
    <mergeCell ref="AF145:AF146"/>
    <mergeCell ref="AF147:AF148"/>
    <mergeCell ref="AB133:AB134"/>
    <mergeCell ref="AE151:AE152"/>
    <mergeCell ref="AE159:AE160"/>
    <mergeCell ref="AB157:AB158"/>
    <mergeCell ref="AD181:AD182"/>
    <mergeCell ref="AC95:AC96"/>
    <mergeCell ref="AC107:AC108"/>
    <mergeCell ref="AC99:AC100"/>
    <mergeCell ref="N95:N96"/>
    <mergeCell ref="AC143:AC144"/>
    <mergeCell ref="N167:N168"/>
    <mergeCell ref="N147:N148"/>
    <mergeCell ref="AE139:AE140"/>
    <mergeCell ref="AE141:AE142"/>
    <mergeCell ref="AE145:AE146"/>
    <mergeCell ref="AB116:AB117"/>
    <mergeCell ref="AC116:AC117"/>
    <mergeCell ref="AB110:AB111"/>
    <mergeCell ref="AC110:AC111"/>
    <mergeCell ref="N169:N170"/>
    <mergeCell ref="AB159:AB160"/>
    <mergeCell ref="N112:N113"/>
    <mergeCell ref="N139:N140"/>
    <mergeCell ref="AB139:AB140"/>
    <mergeCell ref="AC139:AC140"/>
    <mergeCell ref="AB155:AB156"/>
    <mergeCell ref="AB161:AB162"/>
    <mergeCell ref="AC114:AC115"/>
    <mergeCell ref="AD110:AD111"/>
    <mergeCell ref="AE161:AE162"/>
    <mergeCell ref="AC155:AC156"/>
    <mergeCell ref="AE163:AE164"/>
    <mergeCell ref="AD159:AD160"/>
    <mergeCell ref="AC157:AC158"/>
    <mergeCell ref="AD163:AD164"/>
    <mergeCell ref="AD165:AD166"/>
    <mergeCell ref="AE93:AE94"/>
    <mergeCell ref="AF167:AF168"/>
    <mergeCell ref="AF169:AF170"/>
    <mergeCell ref="AF171:AF172"/>
    <mergeCell ref="AF173:AF174"/>
    <mergeCell ref="AC175:AC176"/>
    <mergeCell ref="N149:N150"/>
    <mergeCell ref="AC163:AC164"/>
    <mergeCell ref="AF116:AF117"/>
    <mergeCell ref="AB112:AB113"/>
    <mergeCell ref="AC133:AC134"/>
    <mergeCell ref="AC173:AC174"/>
    <mergeCell ref="AB103:AB104"/>
    <mergeCell ref="AE95:AE96"/>
    <mergeCell ref="AC131:AC132"/>
    <mergeCell ref="AE127:AE128"/>
    <mergeCell ref="AB143:AB144"/>
    <mergeCell ref="AB149:AB150"/>
    <mergeCell ref="N116:N117"/>
    <mergeCell ref="AF114:AF115"/>
    <mergeCell ref="AE118:AE119"/>
    <mergeCell ref="AF107:AF108"/>
    <mergeCell ref="AF110:AF111"/>
    <mergeCell ref="AF112:AF113"/>
    <mergeCell ref="AB123:AB124"/>
    <mergeCell ref="AD151:AD152"/>
    <mergeCell ref="AD153:AD154"/>
    <mergeCell ref="AD155:AD156"/>
    <mergeCell ref="AD157:AD158"/>
    <mergeCell ref="AB151:AB152"/>
    <mergeCell ref="AF133:AF134"/>
    <mergeCell ref="AB125:AB126"/>
    <mergeCell ref="M81:M82"/>
    <mergeCell ref="AC85:AC86"/>
    <mergeCell ref="H193:H194"/>
    <mergeCell ref="I193:I194"/>
    <mergeCell ref="J193:J194"/>
    <mergeCell ref="K193:K194"/>
    <mergeCell ref="L193:L194"/>
    <mergeCell ref="AB185:AB186"/>
    <mergeCell ref="AC185:AC186"/>
    <mergeCell ref="AB85:AB86"/>
    <mergeCell ref="M129:M130"/>
    <mergeCell ref="M127:M128"/>
    <mergeCell ref="M125:M126"/>
    <mergeCell ref="M123:M124"/>
    <mergeCell ref="N123:N124"/>
    <mergeCell ref="J101:J102"/>
    <mergeCell ref="K101:K102"/>
    <mergeCell ref="L101:L102"/>
    <mergeCell ref="AB145:AB146"/>
    <mergeCell ref="AB147:AB148"/>
    <mergeCell ref="AB175:AB176"/>
    <mergeCell ref="N183:N184"/>
    <mergeCell ref="M149:M150"/>
    <mergeCell ref="M151:M152"/>
    <mergeCell ref="M101:M102"/>
    <mergeCell ref="L107:L108"/>
    <mergeCell ref="M107:M108"/>
    <mergeCell ref="H185:H186"/>
    <mergeCell ref="K169:K170"/>
    <mergeCell ref="AB105:AB106"/>
    <mergeCell ref="N131:N132"/>
    <mergeCell ref="I151:I152"/>
    <mergeCell ref="M131:M132"/>
    <mergeCell ref="AB131:AB132"/>
    <mergeCell ref="M153:M154"/>
    <mergeCell ref="M141:M142"/>
    <mergeCell ref="N143:N144"/>
    <mergeCell ref="N118:N119"/>
    <mergeCell ref="M133:M134"/>
    <mergeCell ref="N114:N115"/>
    <mergeCell ref="M147:M148"/>
    <mergeCell ref="M155:M156"/>
    <mergeCell ref="N155:N156"/>
    <mergeCell ref="M103:M104"/>
    <mergeCell ref="N103:N104"/>
    <mergeCell ref="M105:M106"/>
    <mergeCell ref="M112:M113"/>
    <mergeCell ref="N105:N106"/>
    <mergeCell ref="M110:M111"/>
    <mergeCell ref="M143:M144"/>
    <mergeCell ref="AB107:AB108"/>
    <mergeCell ref="AC151:AC152"/>
    <mergeCell ref="E93:E94"/>
    <mergeCell ref="F123:F124"/>
    <mergeCell ref="F125:F126"/>
    <mergeCell ref="G114:G115"/>
    <mergeCell ref="H114:H115"/>
    <mergeCell ref="N107:N108"/>
    <mergeCell ref="I101:I102"/>
    <mergeCell ref="J107:J108"/>
    <mergeCell ref="K107:K108"/>
    <mergeCell ref="H103:H104"/>
    <mergeCell ref="L110:L111"/>
    <mergeCell ref="AB118:AB119"/>
    <mergeCell ref="AC118:AC119"/>
    <mergeCell ref="L103:L104"/>
    <mergeCell ref="L105:L106"/>
    <mergeCell ref="L112:L113"/>
    <mergeCell ref="AB101:AB102"/>
    <mergeCell ref="N101:N102"/>
    <mergeCell ref="L114:L115"/>
    <mergeCell ref="I112:I113"/>
    <mergeCell ref="K105:K106"/>
    <mergeCell ref="I114:I115"/>
    <mergeCell ref="H99:H100"/>
    <mergeCell ref="J103:J104"/>
    <mergeCell ref="G103:G104"/>
    <mergeCell ref="I99:I100"/>
    <mergeCell ref="J99:J100"/>
    <mergeCell ref="E99:E100"/>
    <mergeCell ref="H93:H94"/>
    <mergeCell ref="F99:F100"/>
    <mergeCell ref="F101:F102"/>
    <mergeCell ref="F103:F104"/>
    <mergeCell ref="AB91:AB92"/>
    <mergeCell ref="K89:K90"/>
    <mergeCell ref="G93:G94"/>
    <mergeCell ref="G121:G122"/>
    <mergeCell ref="AC103:AC104"/>
    <mergeCell ref="G101:G102"/>
    <mergeCell ref="H101:H102"/>
    <mergeCell ref="G123:G124"/>
    <mergeCell ref="J110:J111"/>
    <mergeCell ref="K110:K111"/>
    <mergeCell ref="K123:K124"/>
    <mergeCell ref="I127:I128"/>
    <mergeCell ref="AC101:AC102"/>
    <mergeCell ref="M99:M100"/>
    <mergeCell ref="N99:N100"/>
    <mergeCell ref="K95:K96"/>
    <mergeCell ref="J116:J117"/>
    <mergeCell ref="H91:H92"/>
    <mergeCell ref="M114:M115"/>
    <mergeCell ref="AB99:AB100"/>
    <mergeCell ref="G107:G108"/>
    <mergeCell ref="F110:F111"/>
    <mergeCell ref="F112:F113"/>
    <mergeCell ref="F114:F115"/>
    <mergeCell ref="F116:F117"/>
    <mergeCell ref="F118:F119"/>
    <mergeCell ref="AE89:AE90"/>
    <mergeCell ref="K116:K117"/>
    <mergeCell ref="L85:L86"/>
    <mergeCell ref="I83:I84"/>
    <mergeCell ref="J83:J84"/>
    <mergeCell ref="AC83:AC84"/>
    <mergeCell ref="G85:G86"/>
    <mergeCell ref="K83:K84"/>
    <mergeCell ref="N93:N94"/>
    <mergeCell ref="AB93:AB94"/>
    <mergeCell ref="L97:L98"/>
    <mergeCell ref="M97:M98"/>
    <mergeCell ref="N97:N98"/>
    <mergeCell ref="AB97:AB98"/>
    <mergeCell ref="AC97:AC98"/>
    <mergeCell ref="M93:M94"/>
    <mergeCell ref="L87:L88"/>
    <mergeCell ref="M87:M88"/>
    <mergeCell ref="N87:N88"/>
    <mergeCell ref="AB87:AB88"/>
    <mergeCell ref="AC87:AC88"/>
    <mergeCell ref="M89:M90"/>
    <mergeCell ref="N89:N90"/>
    <mergeCell ref="AB89:AB90"/>
    <mergeCell ref="AC93:AC94"/>
    <mergeCell ref="L95:L96"/>
    <mergeCell ref="M95:M96"/>
    <mergeCell ref="K93:K94"/>
    <mergeCell ref="I95:I96"/>
    <mergeCell ref="J87:J88"/>
    <mergeCell ref="M91:M92"/>
    <mergeCell ref="N91:N92"/>
    <mergeCell ref="AF103:AF104"/>
    <mergeCell ref="AF105:AF106"/>
    <mergeCell ref="AE87:AE88"/>
    <mergeCell ref="K85:K86"/>
    <mergeCell ref="AC91:AC92"/>
    <mergeCell ref="J93:J94"/>
    <mergeCell ref="J89:J90"/>
    <mergeCell ref="AC211:AC212"/>
    <mergeCell ref="AC215:AC216"/>
    <mergeCell ref="N81:N82"/>
    <mergeCell ref="I147:I148"/>
    <mergeCell ref="C87:C88"/>
    <mergeCell ref="AF83:AF84"/>
    <mergeCell ref="H83:H84"/>
    <mergeCell ref="AF85:AF86"/>
    <mergeCell ref="AC195:AC196"/>
    <mergeCell ref="J97:J98"/>
    <mergeCell ref="K97:K98"/>
    <mergeCell ref="M193:M194"/>
    <mergeCell ref="N193:N194"/>
    <mergeCell ref="AC145:AC146"/>
    <mergeCell ref="AE167:AE168"/>
    <mergeCell ref="AE171:AE172"/>
    <mergeCell ref="AE169:AE170"/>
    <mergeCell ref="AE143:AE144"/>
    <mergeCell ref="AE153:AE154"/>
    <mergeCell ref="AE155:AE156"/>
    <mergeCell ref="AE147:AE148"/>
    <mergeCell ref="AC149:AC150"/>
    <mergeCell ref="AE149:AE150"/>
    <mergeCell ref="AE123:AE124"/>
    <mergeCell ref="AC123:AC124"/>
    <mergeCell ref="AE35:AE36"/>
    <mergeCell ref="AE37:AE38"/>
    <mergeCell ref="AE39:AE40"/>
    <mergeCell ref="M85:M86"/>
    <mergeCell ref="N85:N86"/>
    <mergeCell ref="AB81:AB82"/>
    <mergeCell ref="AC81:AC82"/>
    <mergeCell ref="AE81:AE82"/>
    <mergeCell ref="AF81:AF82"/>
    <mergeCell ref="AE83:AE84"/>
    <mergeCell ref="AC79:AC80"/>
    <mergeCell ref="M79:M80"/>
    <mergeCell ref="N79:N80"/>
    <mergeCell ref="AB129:AB130"/>
    <mergeCell ref="AB79:AB80"/>
    <mergeCell ref="L83:L84"/>
    <mergeCell ref="M83:M84"/>
    <mergeCell ref="N83:N84"/>
    <mergeCell ref="AB83:AB84"/>
    <mergeCell ref="AB95:AB96"/>
    <mergeCell ref="AE97:AE98"/>
    <mergeCell ref="AE99:AE100"/>
    <mergeCell ref="AE101:AE102"/>
    <mergeCell ref="AE103:AE104"/>
    <mergeCell ref="AE91:AE92"/>
    <mergeCell ref="AE105:AE106"/>
    <mergeCell ref="AE107:AE108"/>
    <mergeCell ref="AE110:AE111"/>
    <mergeCell ref="AE112:AE113"/>
    <mergeCell ref="AE114:AE115"/>
    <mergeCell ref="AE116:AE117"/>
    <mergeCell ref="AE85:AE86"/>
    <mergeCell ref="AE358:AE359"/>
    <mergeCell ref="AE360:AE361"/>
    <mergeCell ref="AE368:AE369"/>
    <mergeCell ref="AE185:AE186"/>
    <mergeCell ref="AE187:AE188"/>
    <mergeCell ref="AE189:AE190"/>
    <mergeCell ref="AE191:AE192"/>
    <mergeCell ref="AE177:AE178"/>
    <mergeCell ref="AE179:AE180"/>
    <mergeCell ref="AE181:AE182"/>
    <mergeCell ref="AE13:AE14"/>
    <mergeCell ref="AE21:AE22"/>
    <mergeCell ref="AE23:AE24"/>
    <mergeCell ref="AE25:AE26"/>
    <mergeCell ref="AE31:AE32"/>
    <mergeCell ref="AE43:AE44"/>
    <mergeCell ref="AE47:AE48"/>
    <mergeCell ref="AE49:AE50"/>
    <mergeCell ref="AE53:AE54"/>
    <mergeCell ref="AE55:AE56"/>
    <mergeCell ref="AE57:AE58"/>
    <mergeCell ref="AE59:AE60"/>
    <mergeCell ref="AE65:AE66"/>
    <mergeCell ref="AE73:AE74"/>
    <mergeCell ref="AE75:AE76"/>
    <mergeCell ref="AE77:AE78"/>
    <mergeCell ref="AE79:AE80"/>
    <mergeCell ref="AE29:AE30"/>
    <mergeCell ref="AE71:AE72"/>
    <mergeCell ref="AE67:AE68"/>
    <mergeCell ref="AE61:AE62"/>
    <mergeCell ref="AE33:AE34"/>
    <mergeCell ref="AE173:AE174"/>
    <mergeCell ref="AE175:AE176"/>
    <mergeCell ref="AE183:AE184"/>
    <mergeCell ref="AE193:AE194"/>
    <mergeCell ref="AE205:AE206"/>
    <mergeCell ref="AE207:AE208"/>
    <mergeCell ref="AE211:AE212"/>
    <mergeCell ref="AE213:AE214"/>
    <mergeCell ref="AE217:AE218"/>
    <mergeCell ref="AE219:AE220"/>
    <mergeCell ref="AE221:AE222"/>
    <mergeCell ref="AE223:AE224"/>
    <mergeCell ref="AE215:AE216"/>
    <mergeCell ref="AE237:AE238"/>
    <mergeCell ref="AE239:AE240"/>
    <mergeCell ref="AE241:AE242"/>
    <mergeCell ref="AE209:AE210"/>
    <mergeCell ref="AE225:AE226"/>
    <mergeCell ref="AE227:AE228"/>
    <mergeCell ref="AE229:AE230"/>
    <mergeCell ref="AE199:AE200"/>
    <mergeCell ref="AE231:AE232"/>
    <mergeCell ref="AE195:AE196"/>
    <mergeCell ref="AE197:AE198"/>
    <mergeCell ref="AE477:AE478"/>
    <mergeCell ref="AE430:AE431"/>
    <mergeCell ref="AE457:AE458"/>
    <mergeCell ref="AE386:AE387"/>
    <mergeCell ref="AE384:AE385"/>
    <mergeCell ref="AE413:AE414"/>
    <mergeCell ref="AE364:AE365"/>
    <mergeCell ref="AE362:AE363"/>
    <mergeCell ref="AE542:AE543"/>
    <mergeCell ref="AE544:AE545"/>
    <mergeCell ref="AE479:AE480"/>
    <mergeCell ref="AE481:AE482"/>
    <mergeCell ref="AE469:AE470"/>
    <mergeCell ref="AE471:AE472"/>
    <mergeCell ref="AE473:AE474"/>
    <mergeCell ref="AE459:AE460"/>
    <mergeCell ref="AE461:AE462"/>
    <mergeCell ref="AE398:AE399"/>
    <mergeCell ref="AE366:AE367"/>
    <mergeCell ref="AE370:AE371"/>
    <mergeCell ref="AE372:AE373"/>
    <mergeCell ref="AE374:AE375"/>
    <mergeCell ref="AE376:AE377"/>
    <mergeCell ref="AE378:AE379"/>
    <mergeCell ref="AE494:AE495"/>
    <mergeCell ref="AE524:AE525"/>
    <mergeCell ref="AE534:AE535"/>
    <mergeCell ref="AE538:AE539"/>
    <mergeCell ref="AE546:AE547"/>
    <mergeCell ref="AE498:AE499"/>
    <mergeCell ref="AE500:AE501"/>
    <mergeCell ref="AE526:AE527"/>
    <mergeCell ref="AE530:AE531"/>
    <mergeCell ref="AE353:AE354"/>
    <mergeCell ref="AE388:AE389"/>
    <mergeCell ref="AE392:AE393"/>
    <mergeCell ref="AE394:AE395"/>
    <mergeCell ref="AE396:AE397"/>
    <mergeCell ref="AE400:AE401"/>
    <mergeCell ref="AE403:AE404"/>
    <mergeCell ref="AE405:AE406"/>
    <mergeCell ref="AE407:AE408"/>
    <mergeCell ref="AE409:AE410"/>
    <mergeCell ref="AE411:AE412"/>
    <mergeCell ref="AE415:AE416"/>
    <mergeCell ref="AE417:AE418"/>
    <mergeCell ref="AE420:AE421"/>
    <mergeCell ref="AE463:AE464"/>
    <mergeCell ref="AE465:AE466"/>
    <mergeCell ref="AE451:AE452"/>
    <mergeCell ref="AE453:AE454"/>
    <mergeCell ref="AE455:AE456"/>
    <mergeCell ref="AE438:AE439"/>
    <mergeCell ref="AE426:AE427"/>
    <mergeCell ref="AE428:AE429"/>
    <mergeCell ref="AE532:AE533"/>
    <mergeCell ref="AE490:AE491"/>
    <mergeCell ref="AE380:AE381"/>
    <mergeCell ref="AE382:AE383"/>
    <mergeCell ref="AE475:AE476"/>
    <mergeCell ref="AE582:AE583"/>
    <mergeCell ref="AE584:AE585"/>
    <mergeCell ref="AE586:AE587"/>
    <mergeCell ref="AE590:AE591"/>
    <mergeCell ref="AE644:AE645"/>
    <mergeCell ref="AE548:AE549"/>
    <mergeCell ref="AE646:AE647"/>
    <mergeCell ref="AE648:AE649"/>
    <mergeCell ref="AE650:AE651"/>
    <mergeCell ref="AE554:AE555"/>
    <mergeCell ref="AE558:AE559"/>
    <mergeCell ref="AE562:AE563"/>
    <mergeCell ref="AE568:AE569"/>
    <mergeCell ref="AE570:AE571"/>
    <mergeCell ref="AE572:AE573"/>
    <mergeCell ref="AE576:AE577"/>
    <mergeCell ref="AE566:AE567"/>
    <mergeCell ref="AE552:AE553"/>
    <mergeCell ref="AE550:AE551"/>
    <mergeCell ref="AE556:AE557"/>
    <mergeCell ref="AE625:AE626"/>
    <mergeCell ref="AE623:AE624"/>
    <mergeCell ref="AE621:AE622"/>
    <mergeCell ref="AE619:AE620"/>
    <mergeCell ref="AE578:AE579"/>
    <mergeCell ref="AE580:AE581"/>
    <mergeCell ref="AE592:AE593"/>
    <mergeCell ref="AE594:AE595"/>
    <mergeCell ref="AE598:AE599"/>
    <mergeCell ref="AE600:AE601"/>
    <mergeCell ref="AE607:AE608"/>
    <mergeCell ref="AE611:AE612"/>
    <mergeCell ref="AE652:AE653"/>
    <mergeCell ref="AE654:AE655"/>
    <mergeCell ref="AE670:AE671"/>
    <mergeCell ref="AE672:AE673"/>
    <mergeCell ref="AE674:AE675"/>
    <mergeCell ref="AE656:AE657"/>
    <mergeCell ref="AE660:AE661"/>
    <mergeCell ref="AE662:AE663"/>
    <mergeCell ref="AE666:AE667"/>
    <mergeCell ref="AE668:AE669"/>
    <mergeCell ref="AE617:AE618"/>
    <mergeCell ref="AE632:AE633"/>
    <mergeCell ref="AE636:AE637"/>
    <mergeCell ref="AE638:AE639"/>
    <mergeCell ref="AE604:AE605"/>
    <mergeCell ref="AE588:AE589"/>
    <mergeCell ref="AE596:AE597"/>
    <mergeCell ref="AE609:AE610"/>
    <mergeCell ref="AE634:AE635"/>
    <mergeCell ref="AE640:AE641"/>
    <mergeCell ref="AE627:AE628"/>
    <mergeCell ref="AE642:AE643"/>
    <mergeCell ref="AE613:AE614"/>
    <mergeCell ref="AE615:AE616"/>
    <mergeCell ref="AE602:AE603"/>
    <mergeCell ref="AE685:AE686"/>
    <mergeCell ref="AE696:AE697"/>
    <mergeCell ref="AE704:AE705"/>
    <mergeCell ref="AE702:AE703"/>
    <mergeCell ref="AE707:AE708"/>
    <mergeCell ref="AE709:AE710"/>
    <mergeCell ref="AE717:AE718"/>
    <mergeCell ref="AE700:AE701"/>
    <mergeCell ref="AE676:AE677"/>
    <mergeCell ref="AE678:AE679"/>
    <mergeCell ref="AE691:AE692"/>
    <mergeCell ref="AE694:AE695"/>
    <mergeCell ref="AE664:AE665"/>
    <mergeCell ref="AE713:AE714"/>
    <mergeCell ref="AE715:AE716"/>
    <mergeCell ref="AE680:AE681"/>
    <mergeCell ref="AE683:AE684"/>
    <mergeCell ref="AE687:AE688"/>
    <mergeCell ref="AE689:AE690"/>
    <mergeCell ref="AE698:AE699"/>
    <mergeCell ref="AE711:AE712"/>
    <mergeCell ref="AF4:AF5"/>
    <mergeCell ref="AF11:AF12"/>
    <mergeCell ref="AF23:AF24"/>
    <mergeCell ref="AF25:AF26"/>
    <mergeCell ref="AF33:AF34"/>
    <mergeCell ref="AF39:AF40"/>
    <mergeCell ref="AF55:AF56"/>
    <mergeCell ref="AF57:AF58"/>
    <mergeCell ref="AF61:AF62"/>
    <mergeCell ref="AF65:AF66"/>
    <mergeCell ref="AF73:AF74"/>
    <mergeCell ref="AF75:AF76"/>
    <mergeCell ref="AF77:AF78"/>
    <mergeCell ref="AF87:AF88"/>
    <mergeCell ref="AF95:AF96"/>
    <mergeCell ref="AF97:AF98"/>
    <mergeCell ref="AF99:AF100"/>
    <mergeCell ref="AF93:AF94"/>
    <mergeCell ref="AF89:AF90"/>
    <mergeCell ref="AF91:AF92"/>
    <mergeCell ref="AF53:AF54"/>
    <mergeCell ref="AF9:AF10"/>
    <mergeCell ref="AF67:AF68"/>
    <mergeCell ref="AF41:AF42"/>
    <mergeCell ref="AF31:AF32"/>
    <mergeCell ref="AF63:AF64"/>
    <mergeCell ref="AF59:AF60"/>
    <mergeCell ref="AF47:AF48"/>
    <mergeCell ref="AF71:AF72"/>
    <mergeCell ref="AF69:AF70"/>
    <mergeCell ref="AF79:AF80"/>
    <mergeCell ref="AF43:AF44"/>
    <mergeCell ref="AF175:AF176"/>
    <mergeCell ref="AF181:AF182"/>
    <mergeCell ref="AF199:AF200"/>
    <mergeCell ref="AF149:AF150"/>
    <mergeCell ref="AF179:AF180"/>
    <mergeCell ref="AF219:AF220"/>
    <mergeCell ref="AF223:AF224"/>
    <mergeCell ref="AF155:AF156"/>
    <mergeCell ref="AF157:AF158"/>
    <mergeCell ref="AF159:AF160"/>
    <mergeCell ref="AF183:AF184"/>
    <mergeCell ref="AF185:AF186"/>
    <mergeCell ref="AF191:AF192"/>
    <mergeCell ref="AF197:AF198"/>
    <mergeCell ref="AF235:AF236"/>
    <mergeCell ref="AF239:AF240"/>
    <mergeCell ref="AF241:AF242"/>
    <mergeCell ref="AF211:AF212"/>
    <mergeCell ref="AF213:AF214"/>
    <mergeCell ref="AF195:AF196"/>
    <mergeCell ref="AF177:AF178"/>
    <mergeCell ref="AF153:AF154"/>
    <mergeCell ref="AF189:AF190"/>
    <mergeCell ref="AF193:AF194"/>
    <mergeCell ref="AF161:AF162"/>
    <mergeCell ref="AF163:AF164"/>
    <mergeCell ref="AF187:AF188"/>
    <mergeCell ref="AF227:AF228"/>
    <mergeCell ref="AF229:AF230"/>
    <mergeCell ref="AF233:AF234"/>
    <mergeCell ref="AF165:AF166"/>
    <mergeCell ref="AF245:AF246"/>
    <mergeCell ref="AF201:AF202"/>
    <mergeCell ref="AF237:AF238"/>
    <mergeCell ref="AF221:AF222"/>
    <mergeCell ref="AF231:AF232"/>
    <mergeCell ref="AF249:AF250"/>
    <mergeCell ref="AF262:AF263"/>
    <mergeCell ref="AF274:AF275"/>
    <mergeCell ref="AF276:AF277"/>
    <mergeCell ref="AF286:AF287"/>
    <mergeCell ref="AF294:AF295"/>
    <mergeCell ref="AF300:AF301"/>
    <mergeCell ref="AF225:AF226"/>
    <mergeCell ref="AF247:AF248"/>
    <mergeCell ref="AF292:AF293"/>
    <mergeCell ref="AF290:AF291"/>
    <mergeCell ref="AF255:AF256"/>
    <mergeCell ref="AF282:AF283"/>
    <mergeCell ref="AF259:AF260"/>
    <mergeCell ref="AF298:AF299"/>
    <mergeCell ref="AF266:AF267"/>
    <mergeCell ref="AF253:AF254"/>
    <mergeCell ref="AF251:AF252"/>
    <mergeCell ref="AF203:AF204"/>
    <mergeCell ref="AF205:AF206"/>
    <mergeCell ref="AF207:AF208"/>
    <mergeCell ref="AF209:AF210"/>
    <mergeCell ref="AF215:AF216"/>
    <mergeCell ref="AF243:AF244"/>
    <mergeCell ref="AF264:AF265"/>
    <mergeCell ref="AF278:AF279"/>
    <mergeCell ref="AF304:AF305"/>
    <mergeCell ref="AF306:AF307"/>
    <mergeCell ref="AF308:AF309"/>
    <mergeCell ref="AF312:AF313"/>
    <mergeCell ref="AF316:AF317"/>
    <mergeCell ref="AF318:AF319"/>
    <mergeCell ref="AF324:AF325"/>
    <mergeCell ref="AF326:AF327"/>
    <mergeCell ref="AF328:AF329"/>
    <mergeCell ref="AF330:AF331"/>
    <mergeCell ref="AF332:AF333"/>
    <mergeCell ref="AF334:AF335"/>
    <mergeCell ref="AF310:AF311"/>
    <mergeCell ref="AF349:AF350"/>
    <mergeCell ref="AF364:AF365"/>
    <mergeCell ref="AF370:AF371"/>
    <mergeCell ref="AF338:AF339"/>
    <mergeCell ref="AF351:AF352"/>
    <mergeCell ref="AF341:AF342"/>
    <mergeCell ref="AF343:AF344"/>
    <mergeCell ref="AF345:AF346"/>
    <mergeCell ref="AF347:AF348"/>
    <mergeCell ref="AF322:AF323"/>
    <mergeCell ref="AF314:AF315"/>
    <mergeCell ref="AF362:AF363"/>
    <mergeCell ref="AF360:AF361"/>
    <mergeCell ref="AF366:AF367"/>
    <mergeCell ref="AF368:AF369"/>
    <mergeCell ref="AF320:AF321"/>
    <mergeCell ref="AF353:AF354"/>
    <mergeCell ref="AF678:AF679"/>
    <mergeCell ref="AF670:AF671"/>
    <mergeCell ref="AF615:AF616"/>
    <mergeCell ref="AF598:AF599"/>
    <mergeCell ref="AF650:AF651"/>
    <mergeCell ref="AF487:AF488"/>
    <mergeCell ref="AF494:AF495"/>
    <mergeCell ref="AF498:AF499"/>
    <mergeCell ref="AF504:AF505"/>
    <mergeCell ref="AF506:AF507"/>
    <mergeCell ref="AF508:AF509"/>
    <mergeCell ref="AF578:AF579"/>
    <mergeCell ref="AF580:AF581"/>
    <mergeCell ref="AF607:AF608"/>
    <mergeCell ref="AF475:AF476"/>
    <mergeCell ref="AF477:AF478"/>
    <mergeCell ref="AF485:AF486"/>
    <mergeCell ref="AF492:AF493"/>
    <mergeCell ref="AF490:AF491"/>
    <mergeCell ref="AF540:AF541"/>
    <mergeCell ref="AF623:AF624"/>
    <mergeCell ref="AF662:AF663"/>
    <mergeCell ref="AF664:AF665"/>
    <mergeCell ref="AF562:AF563"/>
    <mergeCell ref="AF588:AF589"/>
    <mergeCell ref="AF629:AF630"/>
    <mergeCell ref="AF538:AF539"/>
    <mergeCell ref="AF556:AF557"/>
    <mergeCell ref="AF550:AF551"/>
    <mergeCell ref="AF528:AF529"/>
    <mergeCell ref="AF552:AF553"/>
    <mergeCell ref="AF500:AF501"/>
    <mergeCell ref="AF704:AF705"/>
    <mergeCell ref="AF707:AF708"/>
    <mergeCell ref="AF709:AF710"/>
    <mergeCell ref="AF711:AF712"/>
    <mergeCell ref="AF713:AF714"/>
    <mergeCell ref="AF518:AF519"/>
    <mergeCell ref="AF534:AF535"/>
    <mergeCell ref="AF687:AF688"/>
    <mergeCell ref="AF564:AF565"/>
    <mergeCell ref="AF566:AF567"/>
    <mergeCell ref="AF568:AF569"/>
    <mergeCell ref="AF570:AF571"/>
    <mergeCell ref="AF572:AF573"/>
    <mergeCell ref="AF574:AF575"/>
    <mergeCell ref="AF576:AF577"/>
    <mergeCell ref="AF582:AF583"/>
    <mergeCell ref="AF584:AF585"/>
    <mergeCell ref="AF586:AF587"/>
    <mergeCell ref="AF590:AF591"/>
    <mergeCell ref="AF592:AF593"/>
    <mergeCell ref="AF594:AF595"/>
    <mergeCell ref="AF600:AF601"/>
    <mergeCell ref="AF609:AF610"/>
    <mergeCell ref="AF611:AF612"/>
    <mergeCell ref="AF668:AF669"/>
    <mergeCell ref="AF532:AF533"/>
    <mergeCell ref="AF604:AF605"/>
    <mergeCell ref="AF613:AF614"/>
    <mergeCell ref="AF666:AF667"/>
    <mergeCell ref="AF627:AF628"/>
    <mergeCell ref="AF621:AF622"/>
    <mergeCell ref="AF619:AF620"/>
    <mergeCell ref="AF715:AF716"/>
    <mergeCell ref="AF717:AF718"/>
    <mergeCell ref="AF721:AF722"/>
    <mergeCell ref="AF725:AF726"/>
    <mergeCell ref="AF617:AF618"/>
    <mergeCell ref="AF632:AF633"/>
    <mergeCell ref="AF634:AF635"/>
    <mergeCell ref="AF636:AF637"/>
    <mergeCell ref="AF638:AF639"/>
    <mergeCell ref="AF640:AF641"/>
    <mergeCell ref="AF642:AF643"/>
    <mergeCell ref="AF644:AF645"/>
    <mergeCell ref="AF646:AF647"/>
    <mergeCell ref="AF648:AF649"/>
    <mergeCell ref="AF652:AF653"/>
    <mergeCell ref="AF654:AF655"/>
    <mergeCell ref="AF672:AF673"/>
    <mergeCell ref="AF674:AF675"/>
    <mergeCell ref="AF683:AF684"/>
    <mergeCell ref="AF685:AF686"/>
    <mergeCell ref="AF723:AF724"/>
    <mergeCell ref="AF680:AF681"/>
    <mergeCell ref="AF660:AF661"/>
    <mergeCell ref="AF656:AF657"/>
    <mergeCell ref="AF625:AF626"/>
    <mergeCell ref="AF689:AF690"/>
    <mergeCell ref="AF691:AF692"/>
    <mergeCell ref="AF694:AF695"/>
    <mergeCell ref="AF696:AF697"/>
    <mergeCell ref="AF698:AF699"/>
    <mergeCell ref="AF700:AF701"/>
    <mergeCell ref="AF702:AF703"/>
    <mergeCell ref="AG11:AG12"/>
    <mergeCell ref="AG13:AG14"/>
    <mergeCell ref="AG15:AG16"/>
    <mergeCell ref="AG17:AG18"/>
    <mergeCell ref="AG19:AG20"/>
    <mergeCell ref="AG21:AG22"/>
    <mergeCell ref="AG23:AG24"/>
    <mergeCell ref="AG25:AG26"/>
    <mergeCell ref="AG29:AG30"/>
    <mergeCell ref="AG31:AG32"/>
    <mergeCell ref="AG33:AG34"/>
    <mergeCell ref="AG35:AG36"/>
    <mergeCell ref="AG37:AG38"/>
    <mergeCell ref="AG39:AG40"/>
    <mergeCell ref="AG41:AG42"/>
    <mergeCell ref="AG43:AG44"/>
    <mergeCell ref="AG45:AG46"/>
    <mergeCell ref="AG47:AG48"/>
    <mergeCell ref="AG49:AG50"/>
    <mergeCell ref="AG51:AG52"/>
    <mergeCell ref="AG53:AG54"/>
    <mergeCell ref="AG55:AG56"/>
    <mergeCell ref="AG57:AG58"/>
    <mergeCell ref="AG59:AG60"/>
    <mergeCell ref="AG61:AG62"/>
    <mergeCell ref="AG63:AG64"/>
    <mergeCell ref="AG65:AG66"/>
    <mergeCell ref="AG67:AG68"/>
    <mergeCell ref="AG69:AG70"/>
    <mergeCell ref="AG71:AG72"/>
    <mergeCell ref="AG73:AG74"/>
    <mergeCell ref="AG75:AG76"/>
    <mergeCell ref="AG77:AG78"/>
    <mergeCell ref="AG79:AG80"/>
    <mergeCell ref="AG133:AG134"/>
    <mergeCell ref="AG139:AG140"/>
    <mergeCell ref="AG141:AG142"/>
    <mergeCell ref="AG143:AG144"/>
    <mergeCell ref="AG145:AG146"/>
    <mergeCell ref="AG147:AG148"/>
    <mergeCell ref="AG151:AG152"/>
    <mergeCell ref="AG153:AG154"/>
    <mergeCell ref="AG81:AG82"/>
    <mergeCell ref="AG83:AG84"/>
    <mergeCell ref="AG85:AG86"/>
    <mergeCell ref="AG87:AG88"/>
    <mergeCell ref="AG89:AG90"/>
    <mergeCell ref="AG91:AG92"/>
    <mergeCell ref="AG93:AG94"/>
    <mergeCell ref="AG95:AG96"/>
    <mergeCell ref="AG97:AG98"/>
    <mergeCell ref="AG99:AG100"/>
    <mergeCell ref="AG101:AG102"/>
    <mergeCell ref="AG103:AG104"/>
    <mergeCell ref="AG105:AG106"/>
    <mergeCell ref="AG107:AG108"/>
    <mergeCell ref="AG155:AG156"/>
    <mergeCell ref="AG157:AG158"/>
    <mergeCell ref="AG159:AG160"/>
    <mergeCell ref="AG161:AG162"/>
    <mergeCell ref="AG163:AG164"/>
    <mergeCell ref="AG165:AG166"/>
    <mergeCell ref="AG167:AG168"/>
    <mergeCell ref="AG169:AG170"/>
    <mergeCell ref="AG171:AG172"/>
    <mergeCell ref="AG173:AG174"/>
    <mergeCell ref="AG175:AG176"/>
    <mergeCell ref="AG177:AG178"/>
    <mergeCell ref="AG179:AG180"/>
    <mergeCell ref="AG181:AG182"/>
    <mergeCell ref="AG183:AG184"/>
    <mergeCell ref="AG185:AG186"/>
    <mergeCell ref="AG187:AG188"/>
    <mergeCell ref="AG189:AG190"/>
    <mergeCell ref="AG191:AG192"/>
    <mergeCell ref="AG193:AG194"/>
    <mergeCell ref="AG195:AG196"/>
    <mergeCell ref="AG197:AG198"/>
    <mergeCell ref="AG199:AG200"/>
    <mergeCell ref="AG201:AG202"/>
    <mergeCell ref="AG203:AG204"/>
    <mergeCell ref="AG205:AG206"/>
    <mergeCell ref="AG207:AG208"/>
    <mergeCell ref="AG209:AG210"/>
    <mergeCell ref="AG211:AG212"/>
    <mergeCell ref="AG213:AG214"/>
    <mergeCell ref="AG215:AG216"/>
    <mergeCell ref="AG217:AG218"/>
    <mergeCell ref="AG219:AG220"/>
    <mergeCell ref="AG221:AG222"/>
    <mergeCell ref="AG223:AG224"/>
    <mergeCell ref="AG225:AG226"/>
    <mergeCell ref="AG227:AG228"/>
    <mergeCell ref="AG229:AG230"/>
    <mergeCell ref="AG231:AG232"/>
    <mergeCell ref="AG233:AG234"/>
    <mergeCell ref="AG235:AG236"/>
    <mergeCell ref="AG237:AG238"/>
    <mergeCell ref="AG239:AG240"/>
    <mergeCell ref="AG241:AG242"/>
    <mergeCell ref="AG243:AG244"/>
    <mergeCell ref="AG245:AG246"/>
    <mergeCell ref="AG247:AG248"/>
    <mergeCell ref="AG249:AG250"/>
    <mergeCell ref="AG251:AG252"/>
    <mergeCell ref="AG253:AG254"/>
    <mergeCell ref="AG255:AG256"/>
    <mergeCell ref="AG302:AG303"/>
    <mergeCell ref="AG304:AG305"/>
    <mergeCell ref="AG306:AG307"/>
    <mergeCell ref="AG310:AG311"/>
    <mergeCell ref="AG312:AG313"/>
    <mergeCell ref="AG314:AG315"/>
    <mergeCell ref="AG316:AG317"/>
    <mergeCell ref="AG318:AG319"/>
    <mergeCell ref="AG320:AG321"/>
    <mergeCell ref="AG322:AG323"/>
    <mergeCell ref="AG324:AG325"/>
    <mergeCell ref="AG326:AG327"/>
    <mergeCell ref="AG328:AG329"/>
    <mergeCell ref="AG330:AG331"/>
    <mergeCell ref="AG332:AG333"/>
    <mergeCell ref="AG334:AG335"/>
    <mergeCell ref="AG257:AG258"/>
    <mergeCell ref="AG259:AG260"/>
    <mergeCell ref="AG274:AG275"/>
    <mergeCell ref="AG276:AG277"/>
    <mergeCell ref="AG278:AG279"/>
    <mergeCell ref="AG280:AG281"/>
    <mergeCell ref="AG286:AG287"/>
    <mergeCell ref="AG288:AG289"/>
    <mergeCell ref="AG290:AG291"/>
    <mergeCell ref="AG292:AG293"/>
    <mergeCell ref="AG294:AG295"/>
    <mergeCell ref="AG298:AG299"/>
    <mergeCell ref="AG300:AG301"/>
    <mergeCell ref="AG336:AG337"/>
    <mergeCell ref="AG338:AG339"/>
    <mergeCell ref="AG351:AG352"/>
    <mergeCell ref="AG353:AG354"/>
    <mergeCell ref="AG368:AG369"/>
    <mergeCell ref="AG370:AG371"/>
    <mergeCell ref="AG372:AG373"/>
    <mergeCell ref="AG374:AG375"/>
    <mergeCell ref="AG376:AG377"/>
    <mergeCell ref="AG378:AG379"/>
    <mergeCell ref="AG380:AG381"/>
    <mergeCell ref="AG343:AG344"/>
    <mergeCell ref="AG345:AG346"/>
    <mergeCell ref="AG347:AG348"/>
    <mergeCell ref="AG349:AG350"/>
    <mergeCell ref="AG356:AG357"/>
    <mergeCell ref="AG358:AG359"/>
    <mergeCell ref="AG360:AG361"/>
    <mergeCell ref="AG362:AG363"/>
    <mergeCell ref="AG364:AG365"/>
    <mergeCell ref="AG366:AG367"/>
    <mergeCell ref="AG422:AG423"/>
    <mergeCell ref="AG424:AG425"/>
    <mergeCell ref="AG426:AG427"/>
    <mergeCell ref="AG428:AG429"/>
    <mergeCell ref="AG430:AG431"/>
    <mergeCell ref="AG444:AG445"/>
    <mergeCell ref="AG447:AG448"/>
    <mergeCell ref="AG449:AG450"/>
    <mergeCell ref="AG451:AG452"/>
    <mergeCell ref="AG453:AG454"/>
    <mergeCell ref="AG455:AG456"/>
    <mergeCell ref="AG457:AG458"/>
    <mergeCell ref="AG382:AG383"/>
    <mergeCell ref="AG384:AG385"/>
    <mergeCell ref="AG392:AG393"/>
    <mergeCell ref="AG394:AG395"/>
    <mergeCell ref="AG396:AG397"/>
    <mergeCell ref="AG398:AG399"/>
    <mergeCell ref="AG400:AG401"/>
    <mergeCell ref="AG388:AG389"/>
    <mergeCell ref="AG415:AG416"/>
    <mergeCell ref="AG417:AG418"/>
    <mergeCell ref="AG403:AG404"/>
    <mergeCell ref="AG405:AG406"/>
    <mergeCell ref="AG407:AG408"/>
    <mergeCell ref="AG409:AG410"/>
    <mergeCell ref="AG411:AG412"/>
    <mergeCell ref="AG413:AG414"/>
    <mergeCell ref="AG420:AG421"/>
    <mergeCell ref="AG386:AG387"/>
    <mergeCell ref="AG461:AG462"/>
    <mergeCell ref="AG463:AG464"/>
    <mergeCell ref="AG465:AG466"/>
    <mergeCell ref="AG467:AG468"/>
    <mergeCell ref="AG469:AG470"/>
    <mergeCell ref="AG471:AG472"/>
    <mergeCell ref="AG473:AG474"/>
    <mergeCell ref="AG475:AG476"/>
    <mergeCell ref="AG477:AG478"/>
    <mergeCell ref="AG479:AG480"/>
    <mergeCell ref="AG481:AG482"/>
    <mergeCell ref="AG483:AG484"/>
    <mergeCell ref="AG485:AG486"/>
    <mergeCell ref="AG487:AG488"/>
    <mergeCell ref="AG490:AG491"/>
    <mergeCell ref="AG492:AG493"/>
    <mergeCell ref="AG434:AG435"/>
    <mergeCell ref="AG436:AG437"/>
    <mergeCell ref="AG438:AG439"/>
    <mergeCell ref="AG440:AG441"/>
    <mergeCell ref="AG442:AG443"/>
    <mergeCell ref="AG459:AG460"/>
    <mergeCell ref="AG504:AG505"/>
    <mergeCell ref="AG506:AG507"/>
    <mergeCell ref="AG508:AG509"/>
    <mergeCell ref="AG510:AG511"/>
    <mergeCell ref="AG512:AG513"/>
    <mergeCell ref="AG516:AG517"/>
    <mergeCell ref="AG518:AG519"/>
    <mergeCell ref="AG520:AG521"/>
    <mergeCell ref="AG522:AG523"/>
    <mergeCell ref="AG524:AG525"/>
    <mergeCell ref="AG526:AG527"/>
    <mergeCell ref="AG528:AG529"/>
    <mergeCell ref="AG530:AG531"/>
    <mergeCell ref="AG494:AG495"/>
    <mergeCell ref="AG496:AG497"/>
    <mergeCell ref="AG498:AG499"/>
    <mergeCell ref="AG500:AG501"/>
    <mergeCell ref="AG514:AG515"/>
    <mergeCell ref="AG532:AG533"/>
    <mergeCell ref="AG534:AG535"/>
    <mergeCell ref="AG536:AG537"/>
    <mergeCell ref="AG538:AG539"/>
    <mergeCell ref="AG540:AG541"/>
    <mergeCell ref="AG542:AG543"/>
    <mergeCell ref="AG544:AG545"/>
    <mergeCell ref="AG546:AG547"/>
    <mergeCell ref="AG548:AG549"/>
    <mergeCell ref="AG550:AG551"/>
    <mergeCell ref="AG552:AG553"/>
    <mergeCell ref="AG554:AG555"/>
    <mergeCell ref="AG556:AG557"/>
    <mergeCell ref="AG558:AG559"/>
    <mergeCell ref="AG560:AG561"/>
    <mergeCell ref="AG562:AG563"/>
    <mergeCell ref="AG564:AG565"/>
    <mergeCell ref="AG566:AG567"/>
    <mergeCell ref="AG568:AG569"/>
    <mergeCell ref="AG570:AG571"/>
    <mergeCell ref="AG572:AG573"/>
    <mergeCell ref="AG574:AG575"/>
    <mergeCell ref="AG576:AG577"/>
    <mergeCell ref="AG578:AG579"/>
    <mergeCell ref="AG580:AG581"/>
    <mergeCell ref="AG582:AG583"/>
    <mergeCell ref="AG584:AG585"/>
    <mergeCell ref="AG586:AG587"/>
    <mergeCell ref="AG588:AG589"/>
    <mergeCell ref="AG590:AG591"/>
    <mergeCell ref="AG592:AG593"/>
    <mergeCell ref="AG594:AG595"/>
    <mergeCell ref="AG596:AG597"/>
    <mergeCell ref="AG598:AG599"/>
    <mergeCell ref="AG638:AG639"/>
    <mergeCell ref="AG640:AG641"/>
    <mergeCell ref="AG642:AG643"/>
    <mergeCell ref="AG670:AG671"/>
    <mergeCell ref="AG600:AG601"/>
    <mergeCell ref="AG619:AG620"/>
    <mergeCell ref="AG621:AG622"/>
    <mergeCell ref="AG623:AG624"/>
    <mergeCell ref="AG625:AG626"/>
    <mergeCell ref="AG627:AG628"/>
    <mergeCell ref="AG629:AG630"/>
    <mergeCell ref="AG607:AG608"/>
    <mergeCell ref="AG609:AG610"/>
    <mergeCell ref="AG611:AG612"/>
    <mergeCell ref="AG613:AG614"/>
    <mergeCell ref="AG615:AG616"/>
    <mergeCell ref="AG617:AG618"/>
    <mergeCell ref="AG632:AG633"/>
    <mergeCell ref="AG634:AG635"/>
    <mergeCell ref="AG636:AG637"/>
    <mergeCell ref="AG602:AG603"/>
    <mergeCell ref="AG604:AG605"/>
    <mergeCell ref="AG696:AG697"/>
    <mergeCell ref="AG698:AG699"/>
    <mergeCell ref="AG700:AG701"/>
    <mergeCell ref="AG702:AG703"/>
    <mergeCell ref="AG704:AG705"/>
    <mergeCell ref="AG707:AG708"/>
    <mergeCell ref="AG709:AG710"/>
    <mergeCell ref="AG711:AG712"/>
    <mergeCell ref="AG644:AG645"/>
    <mergeCell ref="AG646:AG647"/>
    <mergeCell ref="AG648:AG649"/>
    <mergeCell ref="AG650:AG651"/>
    <mergeCell ref="AG652:AG653"/>
    <mergeCell ref="AG654:AG655"/>
    <mergeCell ref="AG656:AG657"/>
    <mergeCell ref="AG660:AG661"/>
    <mergeCell ref="AG662:AG663"/>
    <mergeCell ref="AG664:AG665"/>
    <mergeCell ref="AG666:AG667"/>
    <mergeCell ref="AG668:AG669"/>
    <mergeCell ref="AG672:AG673"/>
    <mergeCell ref="AG674:AG675"/>
    <mergeCell ref="AG719:AG720"/>
    <mergeCell ref="AG721:AG722"/>
    <mergeCell ref="AG723:AG724"/>
    <mergeCell ref="AG725:AG726"/>
    <mergeCell ref="AG110:AG111"/>
    <mergeCell ref="AG112:AG113"/>
    <mergeCell ref="AG114:AG115"/>
    <mergeCell ref="AG116:AG117"/>
    <mergeCell ref="AG118:AG119"/>
    <mergeCell ref="AG121:AG122"/>
    <mergeCell ref="AG125:AG126"/>
    <mergeCell ref="AG127:AG128"/>
    <mergeCell ref="AG129:AG130"/>
    <mergeCell ref="AG131:AG132"/>
    <mergeCell ref="AG135:AG136"/>
    <mergeCell ref="AG149:AG150"/>
    <mergeCell ref="AG262:AG263"/>
    <mergeCell ref="AG264:AG265"/>
    <mergeCell ref="AG266:AG267"/>
    <mergeCell ref="AG268:AG269"/>
    <mergeCell ref="AG282:AG283"/>
    <mergeCell ref="AG308:AG309"/>
    <mergeCell ref="AG341:AG342"/>
    <mergeCell ref="AG676:AG677"/>
    <mergeCell ref="AG678:AG679"/>
    <mergeCell ref="AG680:AG681"/>
    <mergeCell ref="AG683:AG684"/>
    <mergeCell ref="AG685:AG686"/>
    <mergeCell ref="AG687:AG688"/>
    <mergeCell ref="AG689:AG690"/>
    <mergeCell ref="AG691:AG692"/>
    <mergeCell ref="AG694:AG695"/>
    <mergeCell ref="AG713:AG714"/>
    <mergeCell ref="AG715:AG716"/>
    <mergeCell ref="AG717:AG718"/>
    <mergeCell ref="AG4:AG5"/>
    <mergeCell ref="A257:A258"/>
    <mergeCell ref="C257:C258"/>
    <mergeCell ref="D257:D258"/>
    <mergeCell ref="E257:E258"/>
    <mergeCell ref="G257:G258"/>
    <mergeCell ref="H257:H258"/>
    <mergeCell ref="I257:I258"/>
    <mergeCell ref="J257:J258"/>
    <mergeCell ref="K257:K258"/>
    <mergeCell ref="L257:L258"/>
    <mergeCell ref="M257:M258"/>
    <mergeCell ref="N257:N258"/>
    <mergeCell ref="AB257:AB258"/>
    <mergeCell ref="AC257:AC258"/>
    <mergeCell ref="AD257:AD258"/>
    <mergeCell ref="AE257:AE258"/>
    <mergeCell ref="AF257:AF258"/>
    <mergeCell ref="A259:A260"/>
    <mergeCell ref="C259:C260"/>
    <mergeCell ref="D259:D260"/>
    <mergeCell ref="E259:E260"/>
    <mergeCell ref="G259:G260"/>
    <mergeCell ref="H259:H260"/>
    <mergeCell ref="I259:I260"/>
    <mergeCell ref="J259:J260"/>
    <mergeCell ref="K259:K260"/>
    <mergeCell ref="L259:L260"/>
    <mergeCell ref="M259:M260"/>
    <mergeCell ref="AE334:AE335"/>
    <mergeCell ref="AE266:AE267"/>
    <mergeCell ref="AE290:AE291"/>
    <mergeCell ref="AE272:AE273"/>
    <mergeCell ref="AE314:AE315"/>
    <mergeCell ref="AE312:AE313"/>
    <mergeCell ref="AE316:AE317"/>
    <mergeCell ref="AE304:AE305"/>
    <mergeCell ref="AE306:AE307"/>
    <mergeCell ref="AE302:AE303"/>
    <mergeCell ref="AE298:AE299"/>
    <mergeCell ref="AE292:AE293"/>
    <mergeCell ref="AE294:AE295"/>
    <mergeCell ref="AE300:AE301"/>
    <mergeCell ref="AE280:AE281"/>
    <mergeCell ref="AE286:AE287"/>
    <mergeCell ref="AE276:AE277"/>
    <mergeCell ref="AE320:AE321"/>
    <mergeCell ref="AE318:AE319"/>
    <mergeCell ref="AE336:AE337"/>
    <mergeCell ref="AF336:AF337"/>
    <mergeCell ref="AF280:AF281"/>
    <mergeCell ref="AF268:AF269"/>
    <mergeCell ref="AF272:AF273"/>
    <mergeCell ref="AF288:AF289"/>
    <mergeCell ref="AF270:AF271"/>
    <mergeCell ref="AF302:AF303"/>
    <mergeCell ref="N302:N303"/>
    <mergeCell ref="AC312:AC313"/>
    <mergeCell ref="AE338:AE339"/>
    <mergeCell ref="AB316:AB317"/>
    <mergeCell ref="K280:K281"/>
    <mergeCell ref="AB310:AB311"/>
    <mergeCell ref="K330:K331"/>
    <mergeCell ref="N328:N329"/>
    <mergeCell ref="M326:M327"/>
    <mergeCell ref="N326:N327"/>
    <mergeCell ref="L312:L313"/>
    <mergeCell ref="N314:N315"/>
    <mergeCell ref="L320:L321"/>
    <mergeCell ref="AE270:AE271"/>
    <mergeCell ref="AE278:AE279"/>
    <mergeCell ref="AE288:AE289"/>
    <mergeCell ref="AE308:AE309"/>
    <mergeCell ref="AE310:AE311"/>
    <mergeCell ref="AE322:AE323"/>
    <mergeCell ref="AE324:AE325"/>
    <mergeCell ref="AE326:AE327"/>
    <mergeCell ref="AE328:AE329"/>
    <mergeCell ref="AE330:AE331"/>
    <mergeCell ref="AE332:AE333"/>
    <mergeCell ref="I349:I350"/>
    <mergeCell ref="I341:I342"/>
    <mergeCell ref="L347:L348"/>
    <mergeCell ref="H347:H348"/>
    <mergeCell ref="I345:I346"/>
    <mergeCell ref="M341:M342"/>
    <mergeCell ref="N341:N342"/>
    <mergeCell ref="AB347:AB348"/>
    <mergeCell ref="A602:A603"/>
    <mergeCell ref="C602:C603"/>
    <mergeCell ref="D602:D603"/>
    <mergeCell ref="E602:E603"/>
    <mergeCell ref="G602:G603"/>
    <mergeCell ref="H602:H603"/>
    <mergeCell ref="I602:I603"/>
    <mergeCell ref="J602:J603"/>
    <mergeCell ref="K602:K603"/>
    <mergeCell ref="L602:L603"/>
    <mergeCell ref="M602:M603"/>
    <mergeCell ref="N602:N603"/>
    <mergeCell ref="AB602:AB603"/>
    <mergeCell ref="J345:J346"/>
    <mergeCell ref="D345:D346"/>
    <mergeCell ref="G345:G346"/>
    <mergeCell ref="J347:J348"/>
    <mergeCell ref="L345:L346"/>
    <mergeCell ref="AB457:AB458"/>
    <mergeCell ref="N473:N474"/>
    <mergeCell ref="N475:N476"/>
    <mergeCell ref="K465:K466"/>
    <mergeCell ref="K463:K464"/>
    <mergeCell ref="K477:K478"/>
    <mergeCell ref="AC602:AC603"/>
    <mergeCell ref="A343:A344"/>
    <mergeCell ref="C343:C344"/>
    <mergeCell ref="D343:D344"/>
    <mergeCell ref="H343:H344"/>
    <mergeCell ref="I343:I344"/>
    <mergeCell ref="J343:J344"/>
    <mergeCell ref="A347:A348"/>
    <mergeCell ref="AF602:AF603"/>
    <mergeCell ref="A386:A387"/>
    <mergeCell ref="C386:C387"/>
    <mergeCell ref="D386:D387"/>
    <mergeCell ref="E386:E387"/>
    <mergeCell ref="G386:G387"/>
    <mergeCell ref="H386:H387"/>
    <mergeCell ref="AF520:AF521"/>
    <mergeCell ref="AF522:AF523"/>
    <mergeCell ref="AF524:AF525"/>
    <mergeCell ref="AF526:AF527"/>
    <mergeCell ref="AF530:AF531"/>
    <mergeCell ref="AF536:AF537"/>
    <mergeCell ref="AF542:AF543"/>
    <mergeCell ref="AF544:AF545"/>
    <mergeCell ref="AF546:AF547"/>
    <mergeCell ref="AF548:AF549"/>
    <mergeCell ref="AF554:AF555"/>
    <mergeCell ref="AF457:AF458"/>
    <mergeCell ref="AF459:AF460"/>
    <mergeCell ref="AF461:AF462"/>
    <mergeCell ref="AF463:AF464"/>
    <mergeCell ref="AF465:AF466"/>
    <mergeCell ref="AF469:AF470"/>
    <mergeCell ref="AF471:AF472"/>
    <mergeCell ref="AF473:AF474"/>
    <mergeCell ref="AF481:AF482"/>
    <mergeCell ref="AF483:AF484"/>
    <mergeCell ref="AF479:AF480"/>
    <mergeCell ref="AF496:AF497"/>
    <mergeCell ref="AF392:AF393"/>
    <mergeCell ref="AF394:AF395"/>
    <mergeCell ref="AF396:AF397"/>
    <mergeCell ref="AF558:AF559"/>
    <mergeCell ref="AF560:AF561"/>
    <mergeCell ref="AF596:AF597"/>
    <mergeCell ref="AF356:AF357"/>
    <mergeCell ref="AF358:AF359"/>
    <mergeCell ref="AF378:AF379"/>
    <mergeCell ref="AF380:AF381"/>
    <mergeCell ref="AF382:AF383"/>
    <mergeCell ref="AF384:AF385"/>
    <mergeCell ref="AF510:AF511"/>
    <mergeCell ref="AF512:AF513"/>
    <mergeCell ref="AF514:AF515"/>
    <mergeCell ref="AF516:AF517"/>
    <mergeCell ref="AF449:AF450"/>
    <mergeCell ref="AF451:AF452"/>
    <mergeCell ref="AF447:AF448"/>
    <mergeCell ref="AF417:AF418"/>
    <mergeCell ref="AF440:AF441"/>
    <mergeCell ref="AF426:AF427"/>
    <mergeCell ref="AF453:AF454"/>
    <mergeCell ref="AF455:AF456"/>
    <mergeCell ref="AF400:AF401"/>
    <mergeCell ref="AF403:AF404"/>
    <mergeCell ref="AF374:AF375"/>
    <mergeCell ref="AF407:AF408"/>
    <mergeCell ref="AF405:AF406"/>
    <mergeCell ref="AF386:AF387"/>
    <mergeCell ref="AF376:AF377"/>
    <mergeCell ref="AF388:AF389"/>
    <mergeCell ref="AF398:AF399"/>
    <mergeCell ref="AF372:AF373"/>
    <mergeCell ref="AH4:AH5"/>
    <mergeCell ref="AH9:AH10"/>
    <mergeCell ref="AH11:AH12"/>
    <mergeCell ref="AH13:AH14"/>
    <mergeCell ref="AH15:AH16"/>
    <mergeCell ref="AH17:AH18"/>
    <mergeCell ref="AH19:AH20"/>
    <mergeCell ref="AH21:AH22"/>
    <mergeCell ref="AH23:AH24"/>
    <mergeCell ref="AH25:AH26"/>
    <mergeCell ref="AH29:AH30"/>
    <mergeCell ref="AH31:AH32"/>
    <mergeCell ref="AH33:AH34"/>
    <mergeCell ref="AH35:AH36"/>
    <mergeCell ref="AH37:AH38"/>
    <mergeCell ref="AH39:AH40"/>
    <mergeCell ref="AH41:AH42"/>
    <mergeCell ref="AH43:AH44"/>
    <mergeCell ref="AH45:AH46"/>
    <mergeCell ref="AH47:AH48"/>
    <mergeCell ref="AH49:AH50"/>
    <mergeCell ref="AH51:AH52"/>
    <mergeCell ref="AH53:AH54"/>
    <mergeCell ref="AH55:AH56"/>
    <mergeCell ref="AH57:AH58"/>
    <mergeCell ref="AH59:AH60"/>
    <mergeCell ref="AH61:AH62"/>
    <mergeCell ref="AH63:AH64"/>
    <mergeCell ref="AH65:AH66"/>
    <mergeCell ref="AH67:AH68"/>
    <mergeCell ref="AH69:AH70"/>
    <mergeCell ref="AH71:AH72"/>
    <mergeCell ref="AH73:AH74"/>
    <mergeCell ref="AH75:AH76"/>
    <mergeCell ref="AH77:AH78"/>
    <mergeCell ref="AH79:AH80"/>
    <mergeCell ref="AH81:AH82"/>
    <mergeCell ref="AH83:AH84"/>
    <mergeCell ref="AH85:AH86"/>
    <mergeCell ref="AH87:AH88"/>
    <mergeCell ref="AH89:AH90"/>
    <mergeCell ref="AH91:AH92"/>
    <mergeCell ref="AH93:AH94"/>
    <mergeCell ref="AH95:AH96"/>
    <mergeCell ref="AH97:AH98"/>
    <mergeCell ref="AH99:AH100"/>
    <mergeCell ref="AH101:AH102"/>
    <mergeCell ref="AH103:AH104"/>
    <mergeCell ref="AH105:AH106"/>
    <mergeCell ref="AH107:AH108"/>
    <mergeCell ref="AH110:AH111"/>
    <mergeCell ref="AH112:AH113"/>
    <mergeCell ref="AH114:AH115"/>
    <mergeCell ref="AH116:AH117"/>
    <mergeCell ref="AH118:AH119"/>
    <mergeCell ref="AH121:AH122"/>
    <mergeCell ref="AH123:AH124"/>
    <mergeCell ref="AH125:AH126"/>
    <mergeCell ref="AH127:AH128"/>
    <mergeCell ref="AH129:AH130"/>
    <mergeCell ref="AH131:AH132"/>
    <mergeCell ref="AH133:AH134"/>
    <mergeCell ref="AH135:AH136"/>
    <mergeCell ref="AH139:AH140"/>
    <mergeCell ref="AH141:AH142"/>
    <mergeCell ref="AH143:AH144"/>
    <mergeCell ref="AH145:AH146"/>
    <mergeCell ref="AH147:AH148"/>
    <mergeCell ref="AH149:AH150"/>
    <mergeCell ref="AH151:AH152"/>
    <mergeCell ref="AH153:AH154"/>
    <mergeCell ref="AH155:AH156"/>
    <mergeCell ref="AH157:AH158"/>
    <mergeCell ref="AH159:AH160"/>
    <mergeCell ref="AH161:AH162"/>
    <mergeCell ref="AH163:AH164"/>
    <mergeCell ref="AH165:AH166"/>
    <mergeCell ref="AH167:AH168"/>
    <mergeCell ref="AH169:AH170"/>
    <mergeCell ref="AH171:AH172"/>
    <mergeCell ref="AH173:AH174"/>
    <mergeCell ref="AH175:AH176"/>
    <mergeCell ref="AH177:AH178"/>
    <mergeCell ref="AH179:AH180"/>
    <mergeCell ref="AH181:AH182"/>
    <mergeCell ref="AH183:AH184"/>
    <mergeCell ref="AH185:AH186"/>
    <mergeCell ref="AH187:AH188"/>
    <mergeCell ref="AH189:AH190"/>
    <mergeCell ref="AH191:AH192"/>
    <mergeCell ref="AH193:AH194"/>
    <mergeCell ref="AH195:AH196"/>
    <mergeCell ref="AH197:AH198"/>
    <mergeCell ref="AH199:AH200"/>
    <mergeCell ref="AH201:AH202"/>
    <mergeCell ref="AH203:AH204"/>
    <mergeCell ref="AH205:AH206"/>
    <mergeCell ref="AH207:AH208"/>
    <mergeCell ref="AH209:AH210"/>
    <mergeCell ref="AH211:AH212"/>
    <mergeCell ref="AH213:AH214"/>
    <mergeCell ref="AH215:AH216"/>
    <mergeCell ref="AH217:AH218"/>
    <mergeCell ref="AH219:AH220"/>
    <mergeCell ref="AH221:AH222"/>
    <mergeCell ref="AH223:AH224"/>
    <mergeCell ref="AH225:AH226"/>
    <mergeCell ref="AH227:AH228"/>
    <mergeCell ref="AH229:AH230"/>
    <mergeCell ref="AH231:AH232"/>
    <mergeCell ref="AH233:AH234"/>
    <mergeCell ref="AH235:AH236"/>
    <mergeCell ref="AH237:AH238"/>
    <mergeCell ref="AH239:AH240"/>
    <mergeCell ref="AH241:AH242"/>
    <mergeCell ref="AH243:AH244"/>
    <mergeCell ref="AH245:AH246"/>
    <mergeCell ref="AH247:AH248"/>
    <mergeCell ref="AH249:AH250"/>
    <mergeCell ref="AH251:AH252"/>
    <mergeCell ref="AH253:AH254"/>
    <mergeCell ref="AH255:AH256"/>
    <mergeCell ref="AH257:AH258"/>
    <mergeCell ref="AH259:AH260"/>
    <mergeCell ref="AH262:AH263"/>
    <mergeCell ref="AH264:AH265"/>
    <mergeCell ref="AH266:AH267"/>
    <mergeCell ref="AH268:AH269"/>
    <mergeCell ref="AH270:AH271"/>
    <mergeCell ref="AH272:AH273"/>
    <mergeCell ref="AH274:AH275"/>
    <mergeCell ref="AH276:AH277"/>
    <mergeCell ref="AH278:AH279"/>
    <mergeCell ref="AH280:AH281"/>
    <mergeCell ref="AH282:AH283"/>
    <mergeCell ref="AH286:AH287"/>
    <mergeCell ref="AH288:AH289"/>
    <mergeCell ref="AH290:AH291"/>
    <mergeCell ref="AH292:AH293"/>
    <mergeCell ref="AH294:AH295"/>
    <mergeCell ref="AH298:AH299"/>
    <mergeCell ref="AH300:AH301"/>
    <mergeCell ref="AH302:AH303"/>
    <mergeCell ref="AH304:AH305"/>
    <mergeCell ref="AH306:AH307"/>
    <mergeCell ref="AH308:AH309"/>
    <mergeCell ref="AH310:AH311"/>
    <mergeCell ref="AH312:AH313"/>
    <mergeCell ref="AH314:AH315"/>
    <mergeCell ref="AH316:AH317"/>
    <mergeCell ref="AH318:AH319"/>
    <mergeCell ref="AH320:AH321"/>
    <mergeCell ref="AH322:AH323"/>
    <mergeCell ref="AH324:AH325"/>
    <mergeCell ref="AH326:AH327"/>
    <mergeCell ref="AH328:AH329"/>
    <mergeCell ref="AH330:AH331"/>
    <mergeCell ref="AH332:AH333"/>
    <mergeCell ref="AH334:AH335"/>
    <mergeCell ref="AH336:AH337"/>
    <mergeCell ref="AH338:AH339"/>
    <mergeCell ref="AH341:AH342"/>
    <mergeCell ref="AH343:AH344"/>
    <mergeCell ref="AH345:AH346"/>
    <mergeCell ref="AH347:AH348"/>
    <mergeCell ref="AH349:AH350"/>
    <mergeCell ref="AH351:AH352"/>
    <mergeCell ref="AH353:AH354"/>
    <mergeCell ref="AH356:AH357"/>
    <mergeCell ref="AH358:AH359"/>
    <mergeCell ref="AH360:AH361"/>
    <mergeCell ref="AH362:AH363"/>
    <mergeCell ref="AH364:AH365"/>
    <mergeCell ref="AH366:AH367"/>
    <mergeCell ref="AH368:AH369"/>
    <mergeCell ref="AH370:AH371"/>
    <mergeCell ref="AH372:AH373"/>
    <mergeCell ref="AH374:AH375"/>
    <mergeCell ref="AH376:AH377"/>
    <mergeCell ref="AH378:AH379"/>
    <mergeCell ref="AH380:AH381"/>
    <mergeCell ref="AH382:AH383"/>
    <mergeCell ref="AH384:AH385"/>
    <mergeCell ref="AH386:AH387"/>
    <mergeCell ref="AH388:AH389"/>
    <mergeCell ref="AH392:AH393"/>
    <mergeCell ref="AH394:AH395"/>
    <mergeCell ref="AH396:AH397"/>
    <mergeCell ref="AH398:AH399"/>
    <mergeCell ref="AH400:AH401"/>
    <mergeCell ref="AH403:AH404"/>
    <mergeCell ref="AH405:AH406"/>
    <mergeCell ref="AH407:AH408"/>
    <mergeCell ref="AH409:AH410"/>
    <mergeCell ref="AH411:AH412"/>
    <mergeCell ref="AH413:AH414"/>
    <mergeCell ref="AH415:AH416"/>
    <mergeCell ref="AH417:AH418"/>
    <mergeCell ref="AH420:AH421"/>
    <mergeCell ref="AH422:AH423"/>
    <mergeCell ref="AH424:AH425"/>
    <mergeCell ref="AH426:AH427"/>
    <mergeCell ref="AH428:AH429"/>
    <mergeCell ref="AH430:AH431"/>
    <mergeCell ref="AH434:AH435"/>
    <mergeCell ref="AH436:AH437"/>
    <mergeCell ref="AH438:AH439"/>
    <mergeCell ref="AH440:AH441"/>
    <mergeCell ref="AH442:AH443"/>
    <mergeCell ref="AH444:AH445"/>
    <mergeCell ref="AH447:AH448"/>
    <mergeCell ref="AH449:AH450"/>
    <mergeCell ref="AH451:AH452"/>
    <mergeCell ref="AH453:AH454"/>
    <mergeCell ref="AH455:AH456"/>
    <mergeCell ref="AH457:AH458"/>
    <mergeCell ref="AH459:AH460"/>
    <mergeCell ref="AH461:AH462"/>
    <mergeCell ref="AH463:AH464"/>
    <mergeCell ref="AH465:AH466"/>
    <mergeCell ref="AH467:AH468"/>
    <mergeCell ref="AH469:AH470"/>
    <mergeCell ref="AH471:AH472"/>
    <mergeCell ref="AH473:AH474"/>
    <mergeCell ref="AH475:AH476"/>
    <mergeCell ref="AH477:AH478"/>
    <mergeCell ref="AH479:AH480"/>
    <mergeCell ref="AH481:AH482"/>
    <mergeCell ref="AH483:AH484"/>
    <mergeCell ref="AH485:AH486"/>
    <mergeCell ref="AH487:AH488"/>
    <mergeCell ref="AH490:AH491"/>
    <mergeCell ref="AH492:AH493"/>
    <mergeCell ref="AH494:AH495"/>
    <mergeCell ref="AH496:AH497"/>
    <mergeCell ref="AH498:AH499"/>
    <mergeCell ref="AH500:AH501"/>
    <mergeCell ref="AH504:AH505"/>
    <mergeCell ref="AH506:AH507"/>
    <mergeCell ref="AH508:AH509"/>
    <mergeCell ref="AH510:AH511"/>
    <mergeCell ref="AH512:AH513"/>
    <mergeCell ref="AH514:AH515"/>
    <mergeCell ref="AH516:AH517"/>
    <mergeCell ref="AH518:AH519"/>
    <mergeCell ref="AH520:AH521"/>
    <mergeCell ref="AH522:AH523"/>
    <mergeCell ref="AH524:AH525"/>
    <mergeCell ref="AH526:AH527"/>
    <mergeCell ref="AH528:AH529"/>
    <mergeCell ref="AH530:AH531"/>
    <mergeCell ref="AH532:AH533"/>
    <mergeCell ref="AH534:AH535"/>
    <mergeCell ref="AH536:AH537"/>
    <mergeCell ref="AH538:AH539"/>
    <mergeCell ref="AH540:AH541"/>
    <mergeCell ref="AH542:AH543"/>
    <mergeCell ref="AH544:AH545"/>
    <mergeCell ref="AH546:AH547"/>
    <mergeCell ref="AH548:AH549"/>
    <mergeCell ref="AH550:AH551"/>
    <mergeCell ref="AH552:AH553"/>
    <mergeCell ref="AH554:AH555"/>
    <mergeCell ref="AH556:AH557"/>
    <mergeCell ref="AH558:AH559"/>
    <mergeCell ref="AH560:AH561"/>
    <mergeCell ref="AH562:AH563"/>
    <mergeCell ref="AH564:AH565"/>
    <mergeCell ref="AH566:AH567"/>
    <mergeCell ref="AH568:AH569"/>
    <mergeCell ref="AH570:AH571"/>
    <mergeCell ref="AH572:AH573"/>
    <mergeCell ref="AH574:AH575"/>
    <mergeCell ref="AH576:AH577"/>
    <mergeCell ref="AH578:AH579"/>
    <mergeCell ref="AH580:AH581"/>
    <mergeCell ref="AH582:AH583"/>
    <mergeCell ref="AH584:AH585"/>
    <mergeCell ref="AH586:AH587"/>
    <mergeCell ref="AH588:AH589"/>
    <mergeCell ref="AH590:AH591"/>
    <mergeCell ref="AH592:AH593"/>
    <mergeCell ref="AH594:AH595"/>
    <mergeCell ref="AH596:AH597"/>
    <mergeCell ref="AH598:AH599"/>
    <mergeCell ref="AH600:AH601"/>
    <mergeCell ref="AH602:AH603"/>
    <mergeCell ref="AH604:AH605"/>
    <mergeCell ref="AH607:AH608"/>
    <mergeCell ref="AH609:AH610"/>
    <mergeCell ref="AH611:AH612"/>
    <mergeCell ref="AH613:AH614"/>
    <mergeCell ref="AH615:AH616"/>
    <mergeCell ref="AH617:AH618"/>
    <mergeCell ref="AH619:AH620"/>
    <mergeCell ref="AH621:AH622"/>
    <mergeCell ref="AH623:AH624"/>
    <mergeCell ref="AH625:AH626"/>
    <mergeCell ref="AH627:AH628"/>
    <mergeCell ref="AH629:AH630"/>
    <mergeCell ref="AH632:AH633"/>
    <mergeCell ref="AH634:AH635"/>
    <mergeCell ref="AH636:AH637"/>
    <mergeCell ref="AH638:AH639"/>
    <mergeCell ref="AH640:AH641"/>
    <mergeCell ref="AH642:AH643"/>
    <mergeCell ref="AH644:AH645"/>
    <mergeCell ref="AH646:AH647"/>
    <mergeCell ref="AH648:AH649"/>
    <mergeCell ref="AH650:AH651"/>
    <mergeCell ref="AH652:AH653"/>
    <mergeCell ref="AH654:AH655"/>
    <mergeCell ref="AH656:AH657"/>
    <mergeCell ref="AH660:AH661"/>
    <mergeCell ref="AH662:AH663"/>
    <mergeCell ref="AH664:AH665"/>
    <mergeCell ref="AH666:AH667"/>
    <mergeCell ref="AH668:AH669"/>
    <mergeCell ref="AH670:AH671"/>
    <mergeCell ref="AH672:AH673"/>
    <mergeCell ref="AH674:AH675"/>
    <mergeCell ref="AH676:AH677"/>
    <mergeCell ref="AH678:AH679"/>
    <mergeCell ref="AH717:AH718"/>
    <mergeCell ref="AH719:AH720"/>
    <mergeCell ref="AH721:AH722"/>
    <mergeCell ref="AH723:AH724"/>
    <mergeCell ref="AH725:AH726"/>
    <mergeCell ref="AH680:AH681"/>
    <mergeCell ref="AH683:AH684"/>
    <mergeCell ref="AH685:AH686"/>
    <mergeCell ref="AH687:AH688"/>
    <mergeCell ref="AH689:AH690"/>
    <mergeCell ref="AH691:AH692"/>
    <mergeCell ref="AH694:AH695"/>
    <mergeCell ref="AH696:AH697"/>
    <mergeCell ref="AH698:AH699"/>
    <mergeCell ref="AH700:AH701"/>
    <mergeCell ref="AH702:AH703"/>
    <mergeCell ref="AH704:AH705"/>
    <mergeCell ref="AH707:AH708"/>
    <mergeCell ref="AH709:AH710"/>
    <mergeCell ref="AH711:AH712"/>
    <mergeCell ref="AH713:AH714"/>
    <mergeCell ref="AH715:AH716"/>
  </mergeCells>
  <phoneticPr fontId="12" type="noConversion"/>
  <printOptions horizontalCentered="1"/>
  <pageMargins left="0.27559055118110237" right="0.27559055118110237" top="0.19685039370078741" bottom="0.15748031496062992" header="0.35433070866141736" footer="0.19685039370078741"/>
  <pageSetup paperSize="9" scale="65" orientation="landscape" horizontalDpi="300" verticalDpi="300" r:id="rId1"/>
  <headerFooter>
    <oddHeader>&amp;R&amp;"TH SarabunPSK,ธรรมดา"&amp;14แบบฟอร์มที่ 5.4.2</oddHeader>
  </headerFooter>
  <rowBreaks count="25" manualBreakCount="25">
    <brk id="30" max="30" man="1"/>
    <brk id="56" max="30" man="1"/>
    <brk id="78" max="31" man="1"/>
    <brk id="108" max="31" man="1"/>
    <brk id="140" max="31" man="1"/>
    <brk id="162" max="31" man="1"/>
    <brk id="182" max="31" man="1"/>
    <brk id="204" max="31" man="1"/>
    <brk id="230" max="31" man="1"/>
    <brk id="256" max="31" man="1"/>
    <brk id="277" max="31" man="1"/>
    <brk id="307" max="31" man="1"/>
    <brk id="333" max="31" man="1"/>
    <brk id="357" max="31" man="1"/>
    <brk id="421" max="30" man="1"/>
    <brk id="448" max="30" man="1"/>
    <brk id="478" max="30" man="1"/>
    <brk id="509" max="30" man="1"/>
    <brk id="539" max="30" man="1"/>
    <brk id="567" max="30" man="1"/>
    <brk id="599" max="31" man="1"/>
    <brk id="626" max="31" man="1"/>
    <brk id="649" max="31" man="1"/>
    <brk id="677" max="31" man="1"/>
    <brk id="705" max="3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6E4B1-5DD9-409F-AF58-E2F1CC5E48AE}">
  <dimension ref="A1:AI731"/>
  <sheetViews>
    <sheetView view="pageBreakPreview" zoomScale="80" zoomScaleNormal="80" zoomScaleSheetLayoutView="80" zoomScalePageLayoutView="55" workbookViewId="0">
      <pane xSplit="3" ySplit="6" topLeftCell="F475" activePane="bottomRight" state="frozen"/>
      <selection pane="topRight" activeCell="C1" sqref="C1"/>
      <selection pane="bottomLeft" activeCell="A7" sqref="A7"/>
      <selection pane="bottomRight" activeCell="C483" sqref="C483:C484"/>
    </sheetView>
  </sheetViews>
  <sheetFormatPr defaultColWidth="9.140625" defaultRowHeight="18.75"/>
  <cols>
    <col min="1" max="1" width="5.28515625" style="1" customWidth="1"/>
    <col min="2" max="2" width="18.42578125" style="1" customWidth="1"/>
    <col min="3" max="3" width="51.42578125" style="1" customWidth="1"/>
    <col min="4" max="4" width="10.85546875" style="2" hidden="1" customWidth="1"/>
    <col min="5" max="5" width="8.85546875" style="2" hidden="1" customWidth="1"/>
    <col min="6" max="6" width="8.85546875" style="2" customWidth="1"/>
    <col min="7" max="7" width="8.7109375" style="102" hidden="1" customWidth="1"/>
    <col min="8" max="8" width="14.42578125" style="102" hidden="1" customWidth="1"/>
    <col min="9" max="9" width="10.7109375" style="102" hidden="1" customWidth="1"/>
    <col min="10" max="10" width="10.85546875" style="102" hidden="1" customWidth="1"/>
    <col min="11" max="11" width="9.5703125" style="102" hidden="1" customWidth="1"/>
    <col min="12" max="12" width="12" style="1" hidden="1" customWidth="1"/>
    <col min="13" max="13" width="10.28515625" style="1" hidden="1" customWidth="1"/>
    <col min="14" max="14" width="12.140625" style="233" customWidth="1"/>
    <col min="15" max="15" width="7.140625" style="2" hidden="1" customWidth="1"/>
    <col min="16" max="17" width="7.85546875" style="1" hidden="1" customWidth="1"/>
    <col min="18" max="18" width="10.42578125" style="1" hidden="1" customWidth="1"/>
    <col min="19" max="19" width="7.85546875" style="1" hidden="1" customWidth="1"/>
    <col min="20" max="20" width="7.5703125" style="1" hidden="1" customWidth="1"/>
    <col min="21" max="21" width="8.7109375" style="1" hidden="1" customWidth="1"/>
    <col min="22" max="23" width="7.42578125" style="1" hidden="1" customWidth="1"/>
    <col min="24" max="24" width="8.140625" style="1" hidden="1" customWidth="1"/>
    <col min="25" max="25" width="7.42578125" style="1" hidden="1" customWidth="1"/>
    <col min="26" max="26" width="8.28515625" style="1" hidden="1" customWidth="1"/>
    <col min="27" max="27" width="7.28515625" style="1" hidden="1" customWidth="1"/>
    <col min="28" max="28" width="10.5703125" style="1" hidden="1" customWidth="1"/>
    <col min="29" max="29" width="16.5703125" style="1" hidden="1" customWidth="1"/>
    <col min="30" max="30" width="8.28515625" style="186" hidden="1" customWidth="1"/>
    <col min="31" max="32" width="16.5703125" style="1" hidden="1" customWidth="1"/>
    <col min="33" max="33" width="9.140625" style="1" hidden="1" customWidth="1"/>
    <col min="34" max="34" width="12.42578125" style="1" customWidth="1"/>
    <col min="35" max="35" width="8.28515625" style="186" customWidth="1"/>
    <col min="36" max="16384" width="9.140625" style="1"/>
  </cols>
  <sheetData>
    <row r="1" spans="1:35">
      <c r="P1" s="63"/>
      <c r="S1" s="63"/>
      <c r="V1" s="63"/>
      <c r="Y1" s="63"/>
      <c r="AB1" s="63">
        <f>SUM(P1,S1,V1,Y1)</f>
        <v>0</v>
      </c>
      <c r="AH1" s="63">
        <f>SUM(V1,Y1,AB1,AE1)</f>
        <v>0</v>
      </c>
    </row>
    <row r="2" spans="1:35">
      <c r="A2" s="514" t="s">
        <v>1216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</row>
    <row r="3" spans="1:35">
      <c r="A3" s="515" t="s">
        <v>1220</v>
      </c>
      <c r="B3" s="515"/>
      <c r="C3" s="515"/>
      <c r="D3" s="515"/>
      <c r="E3" s="515"/>
      <c r="F3" s="515"/>
      <c r="G3" s="515"/>
      <c r="H3" s="515"/>
      <c r="I3" s="515"/>
      <c r="K3" s="106"/>
      <c r="O3" s="117"/>
      <c r="P3" s="63"/>
      <c r="Q3" s="63"/>
      <c r="R3" s="63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520"/>
    </row>
    <row r="4" spans="1:35">
      <c r="A4" s="286" t="s">
        <v>1236</v>
      </c>
      <c r="B4" s="286" t="s">
        <v>1099</v>
      </c>
      <c r="C4" s="286" t="s">
        <v>1237</v>
      </c>
      <c r="D4" s="286" t="s">
        <v>2</v>
      </c>
      <c r="E4" s="286" t="s">
        <v>3</v>
      </c>
      <c r="F4" s="286" t="s">
        <v>1096</v>
      </c>
      <c r="G4" s="284" t="s">
        <v>21</v>
      </c>
      <c r="H4" s="284" t="s">
        <v>29</v>
      </c>
      <c r="I4" s="284" t="s">
        <v>744</v>
      </c>
      <c r="J4" s="284" t="s">
        <v>22</v>
      </c>
      <c r="K4" s="284" t="s">
        <v>23</v>
      </c>
      <c r="L4" s="392" t="s">
        <v>24</v>
      </c>
      <c r="M4" s="392"/>
      <c r="N4" s="286" t="s">
        <v>1238</v>
      </c>
      <c r="O4" s="286" t="s">
        <v>26</v>
      </c>
      <c r="P4" s="512" t="s">
        <v>27</v>
      </c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417"/>
      <c r="AB4" s="286" t="s">
        <v>28</v>
      </c>
      <c r="AC4" s="286" t="s">
        <v>996</v>
      </c>
      <c r="AD4" s="286" t="s">
        <v>971</v>
      </c>
      <c r="AE4" s="286" t="s">
        <v>1000</v>
      </c>
      <c r="AF4" s="286" t="s">
        <v>928</v>
      </c>
      <c r="AG4" s="319" t="s">
        <v>999</v>
      </c>
      <c r="AH4" s="286" t="s">
        <v>1100</v>
      </c>
      <c r="AI4" s="286" t="s">
        <v>971</v>
      </c>
    </row>
    <row r="5" spans="1:35" ht="38.450000000000003" customHeight="1">
      <c r="A5" s="287"/>
      <c r="B5" s="287"/>
      <c r="C5" s="287"/>
      <c r="D5" s="287"/>
      <c r="E5" s="287"/>
      <c r="F5" s="287"/>
      <c r="G5" s="285"/>
      <c r="H5" s="521"/>
      <c r="I5" s="521"/>
      <c r="J5" s="521"/>
      <c r="K5" s="521"/>
      <c r="L5" s="84" t="s">
        <v>4</v>
      </c>
      <c r="M5" s="84" t="s">
        <v>5</v>
      </c>
      <c r="N5" s="287"/>
      <c r="O5" s="287"/>
      <c r="P5" s="3" t="s">
        <v>6</v>
      </c>
      <c r="Q5" s="3" t="s">
        <v>7</v>
      </c>
      <c r="R5" s="3" t="s">
        <v>8</v>
      </c>
      <c r="S5" s="4" t="s">
        <v>9</v>
      </c>
      <c r="T5" s="5" t="s">
        <v>10</v>
      </c>
      <c r="U5" s="5" t="s">
        <v>11</v>
      </c>
      <c r="V5" s="6" t="s">
        <v>12</v>
      </c>
      <c r="W5" s="6" t="s">
        <v>13</v>
      </c>
      <c r="X5" s="6" t="s">
        <v>14</v>
      </c>
      <c r="Y5" s="7" t="s">
        <v>15</v>
      </c>
      <c r="Z5" s="7" t="s">
        <v>16</v>
      </c>
      <c r="AA5" s="7" t="s">
        <v>17</v>
      </c>
      <c r="AB5" s="287"/>
      <c r="AC5" s="287"/>
      <c r="AD5" s="287"/>
      <c r="AE5" s="287"/>
      <c r="AF5" s="287"/>
      <c r="AG5" s="320"/>
      <c r="AH5" s="287"/>
      <c r="AI5" s="287"/>
    </row>
    <row r="6" spans="1:35" ht="56.25">
      <c r="A6" s="8"/>
      <c r="B6" s="8"/>
      <c r="C6" s="8" t="s">
        <v>1235</v>
      </c>
      <c r="D6" s="8"/>
      <c r="E6" s="8"/>
      <c r="F6" s="8"/>
      <c r="G6" s="73"/>
      <c r="H6" s="73"/>
      <c r="I6" s="73"/>
      <c r="J6" s="73"/>
      <c r="K6" s="73"/>
      <c r="L6" s="8"/>
      <c r="M6" s="9"/>
      <c r="N6" s="234"/>
      <c r="O6" s="8"/>
      <c r="P6" s="60">
        <f t="shared" ref="P6:AA6" si="0">SUM(P7,P27,P137,P284,P296,P390,P432,P502,P658)</f>
        <v>217060</v>
      </c>
      <c r="Q6" s="60">
        <f t="shared" si="0"/>
        <v>862350</v>
      </c>
      <c r="R6" s="60">
        <f t="shared" si="0"/>
        <v>10073755</v>
      </c>
      <c r="S6" s="60">
        <f t="shared" si="0"/>
        <v>274140</v>
      </c>
      <c r="T6" s="60">
        <f t="shared" si="0"/>
        <v>324510</v>
      </c>
      <c r="U6" s="60">
        <f t="shared" si="0"/>
        <v>496200</v>
      </c>
      <c r="V6" s="60">
        <f t="shared" si="0"/>
        <v>295470</v>
      </c>
      <c r="W6" s="60">
        <f t="shared" si="0"/>
        <v>497520</v>
      </c>
      <c r="X6" s="60">
        <f t="shared" si="0"/>
        <v>555690</v>
      </c>
      <c r="Y6" s="60">
        <f t="shared" si="0"/>
        <v>338910</v>
      </c>
      <c r="Z6" s="60">
        <f t="shared" si="0"/>
        <v>334185</v>
      </c>
      <c r="AA6" s="60">
        <f t="shared" si="0"/>
        <v>97910</v>
      </c>
      <c r="AB6" s="71">
        <f>SUM(P6:AA6)</f>
        <v>14367700</v>
      </c>
      <c r="AC6" s="9"/>
      <c r="AD6" s="9"/>
      <c r="AE6" s="9"/>
      <c r="AF6" s="9"/>
      <c r="AG6" s="118"/>
      <c r="AH6" s="71">
        <f>SUM(AH7,AH27,AH137,AH284,AH296,AH390,AH432,AH502,AH658)</f>
        <v>12248200</v>
      </c>
      <c r="AI6" s="9"/>
    </row>
    <row r="7" spans="1:35">
      <c r="A7" s="10"/>
      <c r="B7" s="10"/>
      <c r="C7" s="10" t="s">
        <v>35</v>
      </c>
      <c r="D7" s="12"/>
      <c r="E7" s="12"/>
      <c r="F7" s="12"/>
      <c r="G7" s="103"/>
      <c r="H7" s="103"/>
      <c r="I7" s="103"/>
      <c r="J7" s="103"/>
      <c r="K7" s="103"/>
      <c r="L7" s="10"/>
      <c r="M7" s="11"/>
      <c r="N7" s="12"/>
      <c r="O7" s="12"/>
      <c r="P7" s="57">
        <f>SUM(P8)</f>
        <v>0</v>
      </c>
      <c r="Q7" s="57">
        <f t="shared" ref="Q7:AA7" si="1">SUM(Q8)</f>
        <v>27300</v>
      </c>
      <c r="R7" s="57">
        <f t="shared" si="1"/>
        <v>53500</v>
      </c>
      <c r="S7" s="57">
        <f t="shared" si="1"/>
        <v>0</v>
      </c>
      <c r="T7" s="57">
        <f t="shared" si="1"/>
        <v>0</v>
      </c>
      <c r="U7" s="57">
        <f t="shared" si="1"/>
        <v>5350</v>
      </c>
      <c r="V7" s="57">
        <f t="shared" si="1"/>
        <v>0</v>
      </c>
      <c r="W7" s="57">
        <f t="shared" si="1"/>
        <v>27300</v>
      </c>
      <c r="X7" s="57">
        <f t="shared" si="1"/>
        <v>4500</v>
      </c>
      <c r="Y7" s="57">
        <f t="shared" si="1"/>
        <v>0</v>
      </c>
      <c r="Z7" s="57">
        <f t="shared" si="1"/>
        <v>0</v>
      </c>
      <c r="AA7" s="57">
        <f t="shared" si="1"/>
        <v>0</v>
      </c>
      <c r="AB7" s="59">
        <f>SUM(P7:AA7)</f>
        <v>117950</v>
      </c>
      <c r="AC7" s="11"/>
      <c r="AD7" s="11"/>
      <c r="AE7" s="11"/>
      <c r="AF7" s="11"/>
      <c r="AG7" s="118"/>
      <c r="AH7" s="59">
        <f>SUM(AH8)</f>
        <v>86200</v>
      </c>
      <c r="AI7" s="11"/>
    </row>
    <row r="8" spans="1:35">
      <c r="A8" s="13"/>
      <c r="B8" s="13"/>
      <c r="C8" s="13" t="s">
        <v>281</v>
      </c>
      <c r="D8" s="8"/>
      <c r="E8" s="8"/>
      <c r="F8" s="8"/>
      <c r="G8" s="73"/>
      <c r="H8" s="73"/>
      <c r="I8" s="73"/>
      <c r="J8" s="73"/>
      <c r="K8" s="73"/>
      <c r="L8" s="13"/>
      <c r="M8" s="9"/>
      <c r="N8" s="234"/>
      <c r="O8" s="8"/>
      <c r="P8" s="56">
        <f>SUM(P10)</f>
        <v>0</v>
      </c>
      <c r="Q8" s="56">
        <f t="shared" ref="Q8:AA8" si="2">SUM(Q10)</f>
        <v>27300</v>
      </c>
      <c r="R8" s="56">
        <f t="shared" si="2"/>
        <v>53500</v>
      </c>
      <c r="S8" s="56">
        <f t="shared" si="2"/>
        <v>0</v>
      </c>
      <c r="T8" s="56">
        <f t="shared" si="2"/>
        <v>0</v>
      </c>
      <c r="U8" s="56">
        <f t="shared" si="2"/>
        <v>5350</v>
      </c>
      <c r="V8" s="56">
        <f t="shared" si="2"/>
        <v>0</v>
      </c>
      <c r="W8" s="56">
        <f t="shared" si="2"/>
        <v>27300</v>
      </c>
      <c r="X8" s="56">
        <f t="shared" si="2"/>
        <v>4500</v>
      </c>
      <c r="Y8" s="56">
        <f t="shared" si="2"/>
        <v>0</v>
      </c>
      <c r="Z8" s="56">
        <f t="shared" si="2"/>
        <v>0</v>
      </c>
      <c r="AA8" s="56">
        <f t="shared" si="2"/>
        <v>0</v>
      </c>
      <c r="AB8" s="71">
        <f>SUM(P8:AA8)</f>
        <v>117950</v>
      </c>
      <c r="AC8" s="9"/>
      <c r="AD8" s="9"/>
      <c r="AE8" s="9"/>
      <c r="AF8" s="9"/>
      <c r="AG8" s="118"/>
      <c r="AH8" s="71">
        <f>SUM(AH9)</f>
        <v>86200</v>
      </c>
      <c r="AI8" s="9"/>
    </row>
    <row r="9" spans="1:35" s="36" customFormat="1" ht="37.5">
      <c r="A9" s="392"/>
      <c r="B9" s="303" t="s">
        <v>1101</v>
      </c>
      <c r="C9" s="305" t="s">
        <v>282</v>
      </c>
      <c r="D9" s="392"/>
      <c r="E9" s="392"/>
      <c r="F9" s="392"/>
      <c r="G9" s="303"/>
      <c r="H9" s="303"/>
      <c r="I9" s="303"/>
      <c r="J9" s="303"/>
      <c r="K9" s="284"/>
      <c r="L9" s="305"/>
      <c r="M9" s="305"/>
      <c r="N9" s="286" t="s">
        <v>45</v>
      </c>
      <c r="O9" s="83" t="s">
        <v>41</v>
      </c>
      <c r="P9" s="82"/>
      <c r="Q9" s="82">
        <v>1</v>
      </c>
      <c r="R9" s="82"/>
      <c r="S9" s="82"/>
      <c r="T9" s="82"/>
      <c r="U9" s="82"/>
      <c r="V9" s="82"/>
      <c r="W9" s="82"/>
      <c r="X9" s="82"/>
      <c r="Y9" s="82"/>
      <c r="Z9" s="82"/>
      <c r="AA9" s="82"/>
      <c r="AB9" s="288">
        <f>SUM(P10:AA10)</f>
        <v>117950</v>
      </c>
      <c r="AC9" s="289" t="s">
        <v>997</v>
      </c>
      <c r="AD9" s="289" t="s">
        <v>972</v>
      </c>
      <c r="AE9" s="289"/>
      <c r="AF9" s="289"/>
      <c r="AG9" s="208"/>
      <c r="AH9" s="288">
        <f>SUM(AH11,AH17)</f>
        <v>86200</v>
      </c>
      <c r="AI9" s="289" t="s">
        <v>972</v>
      </c>
    </row>
    <row r="10" spans="1:35" s="36" customFormat="1" ht="49.9" customHeight="1">
      <c r="A10" s="392"/>
      <c r="B10" s="303"/>
      <c r="C10" s="305"/>
      <c r="D10" s="392"/>
      <c r="E10" s="392"/>
      <c r="F10" s="392"/>
      <c r="G10" s="303"/>
      <c r="H10" s="303"/>
      <c r="I10" s="303"/>
      <c r="J10" s="303"/>
      <c r="K10" s="285"/>
      <c r="L10" s="305"/>
      <c r="M10" s="305"/>
      <c r="N10" s="321"/>
      <c r="O10" s="83" t="s">
        <v>19</v>
      </c>
      <c r="P10" s="34">
        <f>SUM(P12,P18)</f>
        <v>0</v>
      </c>
      <c r="Q10" s="34">
        <f>SUM(Q12,Q18)</f>
        <v>27300</v>
      </c>
      <c r="R10" s="34">
        <f t="shared" ref="R10:AA10" si="3">SUM(R12,R18)</f>
        <v>53500</v>
      </c>
      <c r="S10" s="34">
        <f t="shared" si="3"/>
        <v>0</v>
      </c>
      <c r="T10" s="34">
        <f t="shared" si="3"/>
        <v>0</v>
      </c>
      <c r="U10" s="34">
        <f t="shared" si="3"/>
        <v>5350</v>
      </c>
      <c r="V10" s="34">
        <f t="shared" si="3"/>
        <v>0</v>
      </c>
      <c r="W10" s="34">
        <f t="shared" si="3"/>
        <v>27300</v>
      </c>
      <c r="X10" s="34">
        <f t="shared" si="3"/>
        <v>4500</v>
      </c>
      <c r="Y10" s="34">
        <f t="shared" si="3"/>
        <v>0</v>
      </c>
      <c r="Z10" s="34">
        <f t="shared" si="3"/>
        <v>0</v>
      </c>
      <c r="AA10" s="34">
        <f t="shared" si="3"/>
        <v>0</v>
      </c>
      <c r="AB10" s="289"/>
      <c r="AC10" s="289"/>
      <c r="AD10" s="289"/>
      <c r="AE10" s="289"/>
      <c r="AF10" s="289"/>
      <c r="AG10" s="209"/>
      <c r="AH10" s="289"/>
      <c r="AI10" s="289"/>
    </row>
    <row r="11" spans="1:35" s="109" customFormat="1" ht="21" customHeight="1">
      <c r="A11" s="314">
        <v>1</v>
      </c>
      <c r="B11" s="295" t="s">
        <v>1102</v>
      </c>
      <c r="C11" s="294" t="s">
        <v>674</v>
      </c>
      <c r="D11" s="275">
        <v>1</v>
      </c>
      <c r="E11" s="275" t="s">
        <v>650</v>
      </c>
      <c r="F11" s="295" t="s">
        <v>1028</v>
      </c>
      <c r="G11" s="314">
        <v>3</v>
      </c>
      <c r="H11" s="295" t="s">
        <v>796</v>
      </c>
      <c r="I11" s="275" t="s">
        <v>651</v>
      </c>
      <c r="J11" s="275" t="s">
        <v>652</v>
      </c>
      <c r="K11" s="314" t="s">
        <v>33</v>
      </c>
      <c r="L11" s="294"/>
      <c r="M11" s="294"/>
      <c r="N11" s="275" t="s">
        <v>45</v>
      </c>
      <c r="O11" s="99" t="s">
        <v>41</v>
      </c>
      <c r="P11" s="68"/>
      <c r="Q11" s="68">
        <v>1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263">
        <f>SUM(P12:AA12)</f>
        <v>89900</v>
      </c>
      <c r="AC11" s="262" t="s">
        <v>998</v>
      </c>
      <c r="AD11" s="262" t="s">
        <v>972</v>
      </c>
      <c r="AE11" s="262"/>
      <c r="AF11" s="262"/>
      <c r="AG11" s="314">
        <f>SUM(AG13:AG16)</f>
        <v>100</v>
      </c>
      <c r="AH11" s="263">
        <f>SUM(AH13:AH16)</f>
        <v>69500</v>
      </c>
      <c r="AI11" s="262" t="s">
        <v>972</v>
      </c>
    </row>
    <row r="12" spans="1:35" s="109" customFormat="1" ht="26.45" customHeight="1">
      <c r="A12" s="315"/>
      <c r="B12" s="295"/>
      <c r="C12" s="294"/>
      <c r="D12" s="275"/>
      <c r="E12" s="275"/>
      <c r="F12" s="295"/>
      <c r="G12" s="315"/>
      <c r="H12" s="295"/>
      <c r="I12" s="275"/>
      <c r="J12" s="275"/>
      <c r="K12" s="315"/>
      <c r="L12" s="383"/>
      <c r="M12" s="294"/>
      <c r="N12" s="275"/>
      <c r="O12" s="99" t="s">
        <v>19</v>
      </c>
      <c r="P12" s="68">
        <f>SUM(P14,P16)</f>
        <v>0</v>
      </c>
      <c r="Q12" s="68">
        <f t="shared" ref="Q12:AA12" si="4">SUM(Q14,Q16)</f>
        <v>20450</v>
      </c>
      <c r="R12" s="68">
        <f t="shared" si="4"/>
        <v>49000</v>
      </c>
      <c r="S12" s="68">
        <f t="shared" si="4"/>
        <v>0</v>
      </c>
      <c r="T12" s="68">
        <f t="shared" si="4"/>
        <v>0</v>
      </c>
      <c r="U12" s="68">
        <f t="shared" si="4"/>
        <v>0</v>
      </c>
      <c r="V12" s="68">
        <f t="shared" si="4"/>
        <v>0</v>
      </c>
      <c r="W12" s="68">
        <f t="shared" si="4"/>
        <v>20450</v>
      </c>
      <c r="X12" s="68">
        <f t="shared" si="4"/>
        <v>0</v>
      </c>
      <c r="Y12" s="68">
        <f t="shared" si="4"/>
        <v>0</v>
      </c>
      <c r="Z12" s="68">
        <f t="shared" si="4"/>
        <v>0</v>
      </c>
      <c r="AA12" s="68">
        <f t="shared" si="4"/>
        <v>0</v>
      </c>
      <c r="AB12" s="264"/>
      <c r="AC12" s="262"/>
      <c r="AD12" s="262"/>
      <c r="AE12" s="262"/>
      <c r="AF12" s="262"/>
      <c r="AG12" s="315"/>
      <c r="AH12" s="264"/>
      <c r="AI12" s="262"/>
    </row>
    <row r="13" spans="1:35" s="45" customFormat="1" ht="21" customHeight="1">
      <c r="A13" s="284"/>
      <c r="B13" s="284"/>
      <c r="C13" s="304" t="s">
        <v>673</v>
      </c>
      <c r="D13" s="296">
        <v>1</v>
      </c>
      <c r="E13" s="296" t="s">
        <v>650</v>
      </c>
      <c r="F13" s="310" t="s">
        <v>1028</v>
      </c>
      <c r="G13" s="316"/>
      <c r="H13" s="302"/>
      <c r="I13" s="296" t="s">
        <v>651</v>
      </c>
      <c r="J13" s="296" t="s">
        <v>652</v>
      </c>
      <c r="K13" s="316"/>
      <c r="L13" s="304" t="s">
        <v>34</v>
      </c>
      <c r="M13" s="304" t="s">
        <v>653</v>
      </c>
      <c r="N13" s="296" t="s">
        <v>63</v>
      </c>
      <c r="O13" s="75" t="s">
        <v>44</v>
      </c>
      <c r="P13" s="95"/>
      <c r="Q13" s="132">
        <v>25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260">
        <f>SUM(P14:AA14)</f>
        <v>40900</v>
      </c>
      <c r="AC13" s="273"/>
      <c r="AD13" s="357"/>
      <c r="AE13" s="357">
        <v>24060</v>
      </c>
      <c r="AF13" s="273" t="s">
        <v>946</v>
      </c>
      <c r="AG13" s="316">
        <v>50</v>
      </c>
      <c r="AH13" s="260">
        <f>SUM(P14:U14)+50</f>
        <v>20500</v>
      </c>
      <c r="AI13" s="357"/>
    </row>
    <row r="14" spans="1:35" s="45" customFormat="1" ht="36.6" customHeight="1">
      <c r="A14" s="285"/>
      <c r="B14" s="285"/>
      <c r="C14" s="304"/>
      <c r="D14" s="296"/>
      <c r="E14" s="296"/>
      <c r="F14" s="311"/>
      <c r="G14" s="317"/>
      <c r="H14" s="302"/>
      <c r="I14" s="296"/>
      <c r="J14" s="296"/>
      <c r="K14" s="317"/>
      <c r="L14" s="304"/>
      <c r="M14" s="304"/>
      <c r="N14" s="296"/>
      <c r="O14" s="75" t="s">
        <v>19</v>
      </c>
      <c r="P14" s="95"/>
      <c r="Q14" s="53">
        <v>20450</v>
      </c>
      <c r="R14" s="53"/>
      <c r="S14" s="53"/>
      <c r="T14" s="53"/>
      <c r="U14" s="53"/>
      <c r="V14" s="53"/>
      <c r="W14" s="53">
        <v>20450</v>
      </c>
      <c r="X14" s="53"/>
      <c r="Y14" s="53"/>
      <c r="Z14" s="53"/>
      <c r="AA14" s="53"/>
      <c r="AB14" s="273"/>
      <c r="AC14" s="273"/>
      <c r="AD14" s="273"/>
      <c r="AE14" s="273"/>
      <c r="AF14" s="273"/>
      <c r="AG14" s="317"/>
      <c r="AH14" s="273"/>
      <c r="AI14" s="273"/>
    </row>
    <row r="15" spans="1:35" s="45" customFormat="1" ht="21" customHeight="1">
      <c r="A15" s="284"/>
      <c r="B15" s="284"/>
      <c r="C15" s="365" t="s">
        <v>746</v>
      </c>
      <c r="D15" s="316">
        <v>2</v>
      </c>
      <c r="E15" s="296" t="s">
        <v>650</v>
      </c>
      <c r="F15" s="302" t="s">
        <v>1028</v>
      </c>
      <c r="G15" s="316"/>
      <c r="H15" s="302"/>
      <c r="I15" s="296" t="s">
        <v>651</v>
      </c>
      <c r="J15" s="316" t="s">
        <v>652</v>
      </c>
      <c r="K15" s="316"/>
      <c r="L15" s="304" t="s">
        <v>34</v>
      </c>
      <c r="M15" s="365"/>
      <c r="N15" s="316" t="s">
        <v>415</v>
      </c>
      <c r="O15" s="75" t="s">
        <v>44</v>
      </c>
      <c r="P15" s="95"/>
      <c r="Q15" s="53"/>
      <c r="R15" s="53">
        <v>20</v>
      </c>
      <c r="S15" s="53"/>
      <c r="T15" s="53"/>
      <c r="U15" s="53"/>
      <c r="V15" s="53"/>
      <c r="W15" s="53"/>
      <c r="X15" s="53"/>
      <c r="Y15" s="53"/>
      <c r="Z15" s="53"/>
      <c r="AA15" s="53"/>
      <c r="AB15" s="260">
        <f>SUM(P16:AA16)</f>
        <v>49000</v>
      </c>
      <c r="AC15" s="316" t="s">
        <v>654</v>
      </c>
      <c r="AD15" s="282"/>
      <c r="AE15" s="316" t="s">
        <v>947</v>
      </c>
      <c r="AF15" s="273" t="s">
        <v>946</v>
      </c>
      <c r="AG15" s="316">
        <v>50</v>
      </c>
      <c r="AH15" s="260">
        <f>SUM(P16:U16)</f>
        <v>49000</v>
      </c>
      <c r="AI15" s="282"/>
    </row>
    <row r="16" spans="1:35" s="45" customFormat="1" ht="24" customHeight="1">
      <c r="A16" s="285"/>
      <c r="B16" s="285"/>
      <c r="C16" s="366"/>
      <c r="D16" s="317"/>
      <c r="E16" s="296"/>
      <c r="F16" s="302"/>
      <c r="G16" s="317"/>
      <c r="H16" s="302"/>
      <c r="I16" s="296"/>
      <c r="J16" s="317"/>
      <c r="K16" s="317"/>
      <c r="L16" s="304"/>
      <c r="M16" s="366"/>
      <c r="N16" s="317"/>
      <c r="O16" s="75" t="s">
        <v>19</v>
      </c>
      <c r="P16" s="95"/>
      <c r="Q16" s="53"/>
      <c r="R16" s="53">
        <v>49000</v>
      </c>
      <c r="S16" s="53"/>
      <c r="T16" s="53"/>
      <c r="U16" s="53"/>
      <c r="V16" s="53"/>
      <c r="W16" s="53"/>
      <c r="X16" s="53"/>
      <c r="Y16" s="53"/>
      <c r="Z16" s="53"/>
      <c r="AA16" s="53"/>
      <c r="AB16" s="273"/>
      <c r="AC16" s="317"/>
      <c r="AD16" s="283"/>
      <c r="AE16" s="317"/>
      <c r="AF16" s="273"/>
      <c r="AG16" s="317"/>
      <c r="AH16" s="273"/>
      <c r="AI16" s="283"/>
    </row>
    <row r="17" spans="1:35" s="109" customFormat="1" ht="37.5">
      <c r="A17" s="314">
        <v>2</v>
      </c>
      <c r="B17" s="295" t="s">
        <v>1103</v>
      </c>
      <c r="C17" s="565" t="s">
        <v>675</v>
      </c>
      <c r="D17" s="275">
        <v>2</v>
      </c>
      <c r="E17" s="275" t="s">
        <v>1027</v>
      </c>
      <c r="F17" s="295" t="s">
        <v>1029</v>
      </c>
      <c r="G17" s="314">
        <v>3</v>
      </c>
      <c r="H17" s="295" t="s">
        <v>796</v>
      </c>
      <c r="I17" s="270" t="s">
        <v>651</v>
      </c>
      <c r="J17" s="270" t="s">
        <v>655</v>
      </c>
      <c r="K17" s="314" t="s">
        <v>656</v>
      </c>
      <c r="L17" s="294"/>
      <c r="M17" s="294"/>
      <c r="N17" s="275" t="s">
        <v>45</v>
      </c>
      <c r="O17" s="99" t="s">
        <v>41</v>
      </c>
      <c r="P17" s="68"/>
      <c r="Q17" s="68">
        <v>1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263">
        <f>SUM(P18:AA18)</f>
        <v>28050</v>
      </c>
      <c r="AC17" s="262" t="s">
        <v>998</v>
      </c>
      <c r="AD17" s="262" t="s">
        <v>972</v>
      </c>
      <c r="AE17" s="262"/>
      <c r="AF17" s="262"/>
      <c r="AG17" s="314">
        <f>SUM(AG19:AG26)</f>
        <v>100</v>
      </c>
      <c r="AH17" s="263">
        <f>SUM(AH19:AH26)</f>
        <v>16700</v>
      </c>
      <c r="AI17" s="262" t="s">
        <v>972</v>
      </c>
    </row>
    <row r="18" spans="1:35" s="109" customFormat="1" ht="38.450000000000003" customHeight="1">
      <c r="A18" s="315"/>
      <c r="B18" s="295"/>
      <c r="C18" s="566"/>
      <c r="D18" s="275"/>
      <c r="E18" s="275"/>
      <c r="F18" s="295"/>
      <c r="G18" s="315"/>
      <c r="H18" s="295"/>
      <c r="I18" s="270"/>
      <c r="J18" s="270"/>
      <c r="K18" s="315"/>
      <c r="L18" s="383"/>
      <c r="M18" s="294"/>
      <c r="N18" s="275"/>
      <c r="O18" s="99" t="s">
        <v>19</v>
      </c>
      <c r="P18" s="68">
        <f>SUM(P20,P22,P24,P26)</f>
        <v>0</v>
      </c>
      <c r="Q18" s="68">
        <f t="shared" ref="Q18:AA18" si="5">SUM(Q20,Q22,Q24,Q26)</f>
        <v>6850</v>
      </c>
      <c r="R18" s="68">
        <f t="shared" si="5"/>
        <v>4500</v>
      </c>
      <c r="S18" s="68">
        <f t="shared" si="5"/>
        <v>0</v>
      </c>
      <c r="T18" s="68">
        <f t="shared" si="5"/>
        <v>0</v>
      </c>
      <c r="U18" s="68">
        <f t="shared" si="5"/>
        <v>5350</v>
      </c>
      <c r="V18" s="68">
        <f t="shared" si="5"/>
        <v>0</v>
      </c>
      <c r="W18" s="68">
        <f t="shared" si="5"/>
        <v>6850</v>
      </c>
      <c r="X18" s="68">
        <f t="shared" si="5"/>
        <v>4500</v>
      </c>
      <c r="Y18" s="68">
        <f t="shared" si="5"/>
        <v>0</v>
      </c>
      <c r="Z18" s="68">
        <f t="shared" si="5"/>
        <v>0</v>
      </c>
      <c r="AA18" s="68">
        <f t="shared" si="5"/>
        <v>0</v>
      </c>
      <c r="AB18" s="264"/>
      <c r="AC18" s="262"/>
      <c r="AD18" s="262"/>
      <c r="AE18" s="262"/>
      <c r="AF18" s="262"/>
      <c r="AG18" s="315"/>
      <c r="AH18" s="264"/>
      <c r="AI18" s="262"/>
    </row>
    <row r="19" spans="1:35" s="45" customFormat="1">
      <c r="A19" s="284"/>
      <c r="B19" s="284"/>
      <c r="C19" s="398" t="s">
        <v>657</v>
      </c>
      <c r="D19" s="296">
        <v>1</v>
      </c>
      <c r="E19" s="296" t="s">
        <v>1027</v>
      </c>
      <c r="F19" s="310" t="s">
        <v>1029</v>
      </c>
      <c r="G19" s="316"/>
      <c r="H19" s="302"/>
      <c r="I19" s="296" t="s">
        <v>651</v>
      </c>
      <c r="J19" s="296" t="s">
        <v>655</v>
      </c>
      <c r="K19" s="316"/>
      <c r="L19" s="304" t="s">
        <v>34</v>
      </c>
      <c r="M19" s="304" t="s">
        <v>658</v>
      </c>
      <c r="N19" s="296" t="s">
        <v>415</v>
      </c>
      <c r="O19" s="75" t="s">
        <v>44</v>
      </c>
      <c r="P19" s="95"/>
      <c r="Q19" s="132">
        <v>20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260">
        <f>SUM(P20:AA20)</f>
        <v>13700</v>
      </c>
      <c r="AC19" s="273"/>
      <c r="AD19" s="357"/>
      <c r="AE19" s="357">
        <v>24050</v>
      </c>
      <c r="AF19" s="273" t="s">
        <v>946</v>
      </c>
      <c r="AG19" s="316">
        <v>30</v>
      </c>
      <c r="AH19" s="260">
        <f>SUM(P20:U20)</f>
        <v>6850</v>
      </c>
      <c r="AI19" s="357"/>
    </row>
    <row r="20" spans="1:35" s="45" customFormat="1">
      <c r="A20" s="285"/>
      <c r="B20" s="285"/>
      <c r="C20" s="398"/>
      <c r="D20" s="296"/>
      <c r="E20" s="296"/>
      <c r="F20" s="311"/>
      <c r="G20" s="317"/>
      <c r="H20" s="302"/>
      <c r="I20" s="296"/>
      <c r="J20" s="296"/>
      <c r="K20" s="317"/>
      <c r="L20" s="304"/>
      <c r="M20" s="304"/>
      <c r="N20" s="296"/>
      <c r="O20" s="131" t="s">
        <v>19</v>
      </c>
      <c r="P20" s="95"/>
      <c r="Q20" s="53">
        <v>6850</v>
      </c>
      <c r="R20" s="53"/>
      <c r="S20" s="53"/>
      <c r="T20" s="53"/>
      <c r="U20" s="53"/>
      <c r="V20" s="53"/>
      <c r="W20" s="53">
        <v>6850</v>
      </c>
      <c r="X20" s="53"/>
      <c r="Y20" s="53"/>
      <c r="Z20" s="53"/>
      <c r="AA20" s="53"/>
      <c r="AB20" s="273"/>
      <c r="AC20" s="273"/>
      <c r="AD20" s="273"/>
      <c r="AE20" s="273"/>
      <c r="AF20" s="273"/>
      <c r="AG20" s="317"/>
      <c r="AH20" s="273"/>
      <c r="AI20" s="273"/>
    </row>
    <row r="21" spans="1:35" s="45" customFormat="1">
      <c r="A21" s="284"/>
      <c r="B21" s="284"/>
      <c r="C21" s="399" t="s">
        <v>659</v>
      </c>
      <c r="D21" s="316">
        <v>2</v>
      </c>
      <c r="E21" s="296" t="s">
        <v>1027</v>
      </c>
      <c r="F21" s="310" t="s">
        <v>1029</v>
      </c>
      <c r="G21" s="316"/>
      <c r="H21" s="302"/>
      <c r="I21" s="296" t="s">
        <v>651</v>
      </c>
      <c r="J21" s="296" t="s">
        <v>655</v>
      </c>
      <c r="K21" s="316"/>
      <c r="L21" s="304" t="s">
        <v>660</v>
      </c>
      <c r="M21" s="365" t="s">
        <v>661</v>
      </c>
      <c r="N21" s="316" t="s">
        <v>773</v>
      </c>
      <c r="O21" s="75" t="s">
        <v>42</v>
      </c>
      <c r="P21" s="95"/>
      <c r="Q21" s="53"/>
      <c r="R21" s="132">
        <v>5</v>
      </c>
      <c r="S21" s="53"/>
      <c r="T21" s="53"/>
      <c r="U21" s="53"/>
      <c r="V21" s="53"/>
      <c r="W21" s="53"/>
      <c r="X21" s="132">
        <v>5</v>
      </c>
      <c r="Y21" s="53"/>
      <c r="Z21" s="53"/>
      <c r="AA21" s="53"/>
      <c r="AB21" s="260">
        <f>SUM(P22:AA22)</f>
        <v>9000</v>
      </c>
      <c r="AC21" s="282"/>
      <c r="AD21" s="282"/>
      <c r="AE21" s="282"/>
      <c r="AF21" s="282"/>
      <c r="AG21" s="316">
        <v>30</v>
      </c>
      <c r="AH21" s="260">
        <f>SUM(P22:U22)</f>
        <v>4500</v>
      </c>
      <c r="AI21" s="282"/>
    </row>
    <row r="22" spans="1:35" s="45" customFormat="1">
      <c r="A22" s="285"/>
      <c r="B22" s="285"/>
      <c r="C22" s="400"/>
      <c r="D22" s="317"/>
      <c r="E22" s="296"/>
      <c r="F22" s="311"/>
      <c r="G22" s="317"/>
      <c r="H22" s="302"/>
      <c r="I22" s="296"/>
      <c r="J22" s="296"/>
      <c r="K22" s="317"/>
      <c r="L22" s="304"/>
      <c r="M22" s="366"/>
      <c r="N22" s="317"/>
      <c r="O22" s="75" t="s">
        <v>19</v>
      </c>
      <c r="P22" s="78"/>
      <c r="Q22" s="130"/>
      <c r="R22" s="46">
        <v>4500</v>
      </c>
      <c r="S22" s="130"/>
      <c r="T22" s="130"/>
      <c r="U22" s="130"/>
      <c r="V22" s="130"/>
      <c r="W22" s="130"/>
      <c r="X22" s="46">
        <v>4500</v>
      </c>
      <c r="Y22" s="130"/>
      <c r="Z22" s="130"/>
      <c r="AA22" s="130"/>
      <c r="AB22" s="273"/>
      <c r="AC22" s="283"/>
      <c r="AD22" s="283"/>
      <c r="AE22" s="283"/>
      <c r="AF22" s="283"/>
      <c r="AG22" s="317"/>
      <c r="AH22" s="273"/>
      <c r="AI22" s="283"/>
    </row>
    <row r="23" spans="1:35" s="45" customFormat="1">
      <c r="A23" s="284"/>
      <c r="B23" s="284"/>
      <c r="C23" s="399" t="s">
        <v>662</v>
      </c>
      <c r="D23" s="316">
        <v>3</v>
      </c>
      <c r="E23" s="296" t="s">
        <v>1027</v>
      </c>
      <c r="F23" s="310" t="s">
        <v>1029</v>
      </c>
      <c r="G23" s="316"/>
      <c r="H23" s="302"/>
      <c r="I23" s="296" t="s">
        <v>651</v>
      </c>
      <c r="J23" s="296" t="s">
        <v>655</v>
      </c>
      <c r="K23" s="316"/>
      <c r="L23" s="304" t="s">
        <v>663</v>
      </c>
      <c r="M23" s="365"/>
      <c r="N23" s="316" t="s">
        <v>681</v>
      </c>
      <c r="O23" s="75" t="s">
        <v>136</v>
      </c>
      <c r="P23" s="78"/>
      <c r="Q23" s="130"/>
      <c r="R23" s="46"/>
      <c r="S23" s="130"/>
      <c r="T23" s="130"/>
      <c r="U23" s="46">
        <v>1</v>
      </c>
      <c r="V23" s="130"/>
      <c r="W23" s="130"/>
      <c r="X23" s="46"/>
      <c r="Y23" s="130"/>
      <c r="Z23" s="130"/>
      <c r="AA23" s="130"/>
      <c r="AB23" s="260">
        <f>SUM(P24:AA24)</f>
        <v>5350</v>
      </c>
      <c r="AC23" s="282"/>
      <c r="AD23" s="282"/>
      <c r="AE23" s="282"/>
      <c r="AF23" s="282"/>
      <c r="AG23" s="316">
        <v>30</v>
      </c>
      <c r="AH23" s="260">
        <f>SUM(P24:U24)</f>
        <v>5350</v>
      </c>
      <c r="AI23" s="282"/>
    </row>
    <row r="24" spans="1:35" s="45" customFormat="1">
      <c r="A24" s="285"/>
      <c r="B24" s="285"/>
      <c r="C24" s="400"/>
      <c r="D24" s="317"/>
      <c r="E24" s="296"/>
      <c r="F24" s="311"/>
      <c r="G24" s="317"/>
      <c r="H24" s="302"/>
      <c r="I24" s="296"/>
      <c r="J24" s="296"/>
      <c r="K24" s="317"/>
      <c r="L24" s="304"/>
      <c r="M24" s="366"/>
      <c r="N24" s="317"/>
      <c r="O24" s="75" t="s">
        <v>19</v>
      </c>
      <c r="P24" s="78"/>
      <c r="Q24" s="130"/>
      <c r="R24" s="46"/>
      <c r="S24" s="130"/>
      <c r="T24" s="130"/>
      <c r="U24" s="132">
        <v>5350</v>
      </c>
      <c r="V24" s="130"/>
      <c r="W24" s="130"/>
      <c r="X24" s="46"/>
      <c r="Y24" s="130"/>
      <c r="Z24" s="130"/>
      <c r="AA24" s="130"/>
      <c r="AB24" s="273"/>
      <c r="AC24" s="283"/>
      <c r="AD24" s="283"/>
      <c r="AE24" s="283"/>
      <c r="AF24" s="283"/>
      <c r="AG24" s="317"/>
      <c r="AH24" s="273"/>
      <c r="AI24" s="283"/>
    </row>
    <row r="25" spans="1:35" s="45" customFormat="1">
      <c r="A25" s="284"/>
      <c r="B25" s="284"/>
      <c r="C25" s="399" t="s">
        <v>774</v>
      </c>
      <c r="D25" s="316">
        <v>4</v>
      </c>
      <c r="E25" s="296" t="s">
        <v>1027</v>
      </c>
      <c r="F25" s="310" t="s">
        <v>1029</v>
      </c>
      <c r="G25" s="316"/>
      <c r="H25" s="302"/>
      <c r="I25" s="296" t="s">
        <v>651</v>
      </c>
      <c r="J25" s="296" t="s">
        <v>655</v>
      </c>
      <c r="K25" s="316"/>
      <c r="L25" s="304" t="s">
        <v>34</v>
      </c>
      <c r="M25" s="365"/>
      <c r="N25" s="316" t="s">
        <v>334</v>
      </c>
      <c r="O25" s="75" t="s">
        <v>335</v>
      </c>
      <c r="P25" s="79"/>
      <c r="Q25" s="75"/>
      <c r="R25" s="75"/>
      <c r="S25" s="88"/>
      <c r="T25" s="88"/>
      <c r="U25" s="75"/>
      <c r="V25" s="88"/>
      <c r="W25" s="88"/>
      <c r="X25" s="75"/>
      <c r="Y25" s="75">
        <v>1</v>
      </c>
      <c r="Z25" s="88"/>
      <c r="AA25" s="88"/>
      <c r="AB25" s="260">
        <f t="shared" ref="AB25" si="6">SUM(P26:AA26)</f>
        <v>0</v>
      </c>
      <c r="AC25" s="282"/>
      <c r="AD25" s="282"/>
      <c r="AE25" s="282"/>
      <c r="AF25" s="282"/>
      <c r="AG25" s="316">
        <v>10</v>
      </c>
      <c r="AH25" s="260">
        <f>SUM(P26:U26)</f>
        <v>0</v>
      </c>
      <c r="AI25" s="282"/>
    </row>
    <row r="26" spans="1:35" s="45" customFormat="1" ht="25.15" customHeight="1">
      <c r="A26" s="285"/>
      <c r="B26" s="285"/>
      <c r="C26" s="400"/>
      <c r="D26" s="317"/>
      <c r="E26" s="296"/>
      <c r="F26" s="311"/>
      <c r="G26" s="317"/>
      <c r="H26" s="302"/>
      <c r="I26" s="296"/>
      <c r="J26" s="296"/>
      <c r="K26" s="317"/>
      <c r="L26" s="304"/>
      <c r="M26" s="366"/>
      <c r="N26" s="317"/>
      <c r="O26" s="75" t="s">
        <v>19</v>
      </c>
      <c r="P26" s="79"/>
      <c r="Q26" s="46"/>
      <c r="R26" s="131"/>
      <c r="S26" s="88"/>
      <c r="T26" s="88"/>
      <c r="U26" s="88"/>
      <c r="V26" s="88"/>
      <c r="W26" s="88"/>
      <c r="X26" s="131"/>
      <c r="Y26" s="88"/>
      <c r="Z26" s="88"/>
      <c r="AA26" s="88"/>
      <c r="AB26" s="273"/>
      <c r="AC26" s="283"/>
      <c r="AD26" s="283"/>
      <c r="AE26" s="283"/>
      <c r="AF26" s="283"/>
      <c r="AG26" s="317"/>
      <c r="AH26" s="273"/>
      <c r="AI26" s="283"/>
    </row>
    <row r="27" spans="1:35" ht="37.5">
      <c r="A27" s="10"/>
      <c r="B27" s="10"/>
      <c r="C27" s="10" t="s">
        <v>314</v>
      </c>
      <c r="D27" s="12"/>
      <c r="E27" s="12"/>
      <c r="F27" s="10"/>
      <c r="G27" s="103"/>
      <c r="H27" s="103"/>
      <c r="I27" s="103"/>
      <c r="J27" s="103"/>
      <c r="K27" s="103"/>
      <c r="L27" s="10"/>
      <c r="M27" s="11"/>
      <c r="N27" s="12"/>
      <c r="O27" s="12"/>
      <c r="P27" s="57">
        <f t="shared" ref="P27:AA27" si="7">SUM(P28,P109,P120)</f>
        <v>122080</v>
      </c>
      <c r="Q27" s="57">
        <f t="shared" si="7"/>
        <v>538140</v>
      </c>
      <c r="R27" s="57">
        <f t="shared" si="7"/>
        <v>423595</v>
      </c>
      <c r="S27" s="57">
        <f t="shared" si="7"/>
        <v>110600</v>
      </c>
      <c r="T27" s="57">
        <f t="shared" si="7"/>
        <v>117300</v>
      </c>
      <c r="U27" s="57">
        <f t="shared" si="7"/>
        <v>193200</v>
      </c>
      <c r="V27" s="57">
        <f t="shared" si="7"/>
        <v>124220</v>
      </c>
      <c r="W27" s="57">
        <f t="shared" si="7"/>
        <v>162310</v>
      </c>
      <c r="X27" s="57">
        <f t="shared" si="7"/>
        <v>167030</v>
      </c>
      <c r="Y27" s="57">
        <f t="shared" si="7"/>
        <v>129990</v>
      </c>
      <c r="Z27" s="57">
        <f t="shared" si="7"/>
        <v>280375</v>
      </c>
      <c r="AA27" s="57">
        <f t="shared" si="7"/>
        <v>78400</v>
      </c>
      <c r="AB27" s="59">
        <f>SUM(P27:AA27)</f>
        <v>2447240</v>
      </c>
      <c r="AC27" s="11"/>
      <c r="AD27" s="11"/>
      <c r="AE27" s="11"/>
      <c r="AF27" s="11"/>
      <c r="AG27" s="11"/>
      <c r="AH27" s="59">
        <f>SUM(AH28,AH109,AH120)</f>
        <v>1505000</v>
      </c>
      <c r="AI27" s="11"/>
    </row>
    <row r="28" spans="1:35" ht="56.25">
      <c r="A28" s="13"/>
      <c r="B28" s="13"/>
      <c r="C28" s="13" t="s">
        <v>315</v>
      </c>
      <c r="D28" s="8"/>
      <c r="E28" s="8"/>
      <c r="F28" s="13"/>
      <c r="G28" s="73"/>
      <c r="H28" s="73"/>
      <c r="I28" s="73"/>
      <c r="J28" s="73"/>
      <c r="K28" s="73"/>
      <c r="L28" s="13"/>
      <c r="M28" s="9"/>
      <c r="N28" s="234"/>
      <c r="O28" s="8"/>
      <c r="P28" s="56">
        <f>P30</f>
        <v>118480</v>
      </c>
      <c r="Q28" s="56">
        <f t="shared" ref="Q28:AA28" si="8">Q30</f>
        <v>496640</v>
      </c>
      <c r="R28" s="56">
        <f t="shared" si="8"/>
        <v>299595</v>
      </c>
      <c r="S28" s="56">
        <f t="shared" si="8"/>
        <v>102100</v>
      </c>
      <c r="T28" s="56">
        <f t="shared" si="8"/>
        <v>112600</v>
      </c>
      <c r="U28" s="56">
        <f t="shared" si="8"/>
        <v>163450</v>
      </c>
      <c r="V28" s="56">
        <f t="shared" si="8"/>
        <v>124220</v>
      </c>
      <c r="W28" s="56">
        <f t="shared" si="8"/>
        <v>158560</v>
      </c>
      <c r="X28" s="56">
        <f t="shared" si="8"/>
        <v>133380</v>
      </c>
      <c r="Y28" s="56">
        <f t="shared" si="8"/>
        <v>126240</v>
      </c>
      <c r="Z28" s="56">
        <f t="shared" si="8"/>
        <v>254375</v>
      </c>
      <c r="AA28" s="56">
        <f t="shared" si="8"/>
        <v>78400</v>
      </c>
      <c r="AB28" s="71">
        <f>SUM(P28:AA28)</f>
        <v>2168040</v>
      </c>
      <c r="AC28" s="9"/>
      <c r="AD28" s="9"/>
      <c r="AE28" s="9"/>
      <c r="AF28" s="9"/>
      <c r="AG28" s="9"/>
      <c r="AH28" s="71">
        <f>SUM(AH29)</f>
        <v>1292900</v>
      </c>
      <c r="AI28" s="9"/>
    </row>
    <row r="29" spans="1:35">
      <c r="A29" s="392"/>
      <c r="B29" s="303" t="s">
        <v>1104</v>
      </c>
      <c r="C29" s="305" t="s">
        <v>283</v>
      </c>
      <c r="D29" s="392"/>
      <c r="E29" s="392"/>
      <c r="F29" s="305"/>
      <c r="G29" s="284"/>
      <c r="H29" s="303"/>
      <c r="I29" s="303"/>
      <c r="J29" s="303"/>
      <c r="K29" s="284"/>
      <c r="L29" s="305"/>
      <c r="M29" s="305"/>
      <c r="N29" s="286" t="s">
        <v>151</v>
      </c>
      <c r="O29" s="83" t="s">
        <v>94</v>
      </c>
      <c r="P29" s="82"/>
      <c r="Q29" s="82">
        <v>8</v>
      </c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539">
        <f>SUM(P30:AA30)</f>
        <v>2168040</v>
      </c>
      <c r="AC29" s="289" t="s">
        <v>997</v>
      </c>
      <c r="AD29" s="289" t="s">
        <v>973</v>
      </c>
      <c r="AE29" s="289"/>
      <c r="AF29" s="289"/>
      <c r="AG29" s="286"/>
      <c r="AH29" s="260">
        <f>SUM(AH31,AH43,AH51,AH67,AH73,AH79,AH89,AH99)</f>
        <v>1292900</v>
      </c>
      <c r="AI29" s="289" t="s">
        <v>973</v>
      </c>
    </row>
    <row r="30" spans="1:35" ht="50.45" customHeight="1">
      <c r="A30" s="392"/>
      <c r="B30" s="303"/>
      <c r="C30" s="305"/>
      <c r="D30" s="392"/>
      <c r="E30" s="392"/>
      <c r="F30" s="305"/>
      <c r="G30" s="285"/>
      <c r="H30" s="303"/>
      <c r="I30" s="303"/>
      <c r="J30" s="303"/>
      <c r="K30" s="285"/>
      <c r="L30" s="305"/>
      <c r="M30" s="305"/>
      <c r="N30" s="321"/>
      <c r="O30" s="83" t="s">
        <v>19</v>
      </c>
      <c r="P30" s="34">
        <f t="shared" ref="P30:AA30" si="9">SUM(P32,P44,P52,P68,P74,P80,P90,P100,)</f>
        <v>118480</v>
      </c>
      <c r="Q30" s="34">
        <f t="shared" si="9"/>
        <v>496640</v>
      </c>
      <c r="R30" s="34">
        <f t="shared" si="9"/>
        <v>299595</v>
      </c>
      <c r="S30" s="34">
        <f t="shared" si="9"/>
        <v>102100</v>
      </c>
      <c r="T30" s="34">
        <f t="shared" si="9"/>
        <v>112600</v>
      </c>
      <c r="U30" s="34">
        <f t="shared" si="9"/>
        <v>163450</v>
      </c>
      <c r="V30" s="34">
        <f t="shared" si="9"/>
        <v>124220</v>
      </c>
      <c r="W30" s="34">
        <f t="shared" si="9"/>
        <v>158560</v>
      </c>
      <c r="X30" s="34">
        <f t="shared" si="9"/>
        <v>133380</v>
      </c>
      <c r="Y30" s="34">
        <f t="shared" si="9"/>
        <v>126240</v>
      </c>
      <c r="Z30" s="34">
        <f t="shared" si="9"/>
        <v>254375</v>
      </c>
      <c r="AA30" s="34">
        <f t="shared" si="9"/>
        <v>78400</v>
      </c>
      <c r="AB30" s="318"/>
      <c r="AC30" s="289"/>
      <c r="AD30" s="289"/>
      <c r="AE30" s="289"/>
      <c r="AF30" s="289"/>
      <c r="AG30" s="321"/>
      <c r="AH30" s="273"/>
      <c r="AI30" s="289"/>
    </row>
    <row r="31" spans="1:35" s="109" customFormat="1">
      <c r="A31" s="275">
        <v>3</v>
      </c>
      <c r="B31" s="295" t="s">
        <v>1105</v>
      </c>
      <c r="C31" s="380" t="s">
        <v>805</v>
      </c>
      <c r="D31" s="275">
        <v>1</v>
      </c>
      <c r="E31" s="275" t="s">
        <v>812</v>
      </c>
      <c r="F31" s="274" t="s">
        <v>1030</v>
      </c>
      <c r="G31" s="275">
        <v>4</v>
      </c>
      <c r="H31" s="295" t="s">
        <v>796</v>
      </c>
      <c r="I31" s="275" t="s">
        <v>758</v>
      </c>
      <c r="J31" s="275" t="s">
        <v>813</v>
      </c>
      <c r="K31" s="314" t="s">
        <v>759</v>
      </c>
      <c r="L31" s="294"/>
      <c r="M31" s="294"/>
      <c r="N31" s="275" t="s">
        <v>151</v>
      </c>
      <c r="O31" s="99" t="s">
        <v>94</v>
      </c>
      <c r="P31" s="108"/>
      <c r="Q31" s="108">
        <v>8</v>
      </c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261">
        <f>SUM(P32:AA32)</f>
        <v>219285</v>
      </c>
      <c r="AC31" s="262" t="s">
        <v>998</v>
      </c>
      <c r="AD31" s="262" t="s">
        <v>973</v>
      </c>
      <c r="AE31" s="262"/>
      <c r="AF31" s="262"/>
      <c r="AG31" s="314">
        <f>SUM(AG33:AG42)</f>
        <v>100</v>
      </c>
      <c r="AH31" s="261">
        <f>SUM(AH33:AH42)</f>
        <v>201180</v>
      </c>
      <c r="AI31" s="262" t="s">
        <v>973</v>
      </c>
    </row>
    <row r="32" spans="1:35" s="109" customFormat="1" ht="60.6" customHeight="1">
      <c r="A32" s="275"/>
      <c r="B32" s="295"/>
      <c r="C32" s="381"/>
      <c r="D32" s="275"/>
      <c r="E32" s="275"/>
      <c r="F32" s="274"/>
      <c r="G32" s="275"/>
      <c r="H32" s="295"/>
      <c r="I32" s="275"/>
      <c r="J32" s="275"/>
      <c r="K32" s="315"/>
      <c r="L32" s="383"/>
      <c r="M32" s="294"/>
      <c r="N32" s="275"/>
      <c r="O32" s="99" t="s">
        <v>19</v>
      </c>
      <c r="P32" s="68">
        <f>SUM(P34,P36,P38,P40,P42)</f>
        <v>1380</v>
      </c>
      <c r="Q32" s="68">
        <f t="shared" ref="Q32:AA32" si="10">SUM(Q34,Q36,Q38,Q40,Q42)</f>
        <v>194800</v>
      </c>
      <c r="R32" s="68">
        <f t="shared" si="10"/>
        <v>0</v>
      </c>
      <c r="S32" s="68">
        <f t="shared" si="10"/>
        <v>0</v>
      </c>
      <c r="T32" s="68">
        <f t="shared" si="10"/>
        <v>0</v>
      </c>
      <c r="U32" s="68">
        <f t="shared" si="10"/>
        <v>5000</v>
      </c>
      <c r="V32" s="68">
        <f t="shared" si="10"/>
        <v>5000</v>
      </c>
      <c r="W32" s="68">
        <f t="shared" si="10"/>
        <v>5000</v>
      </c>
      <c r="X32" s="68">
        <f t="shared" si="10"/>
        <v>6380</v>
      </c>
      <c r="Y32" s="68">
        <f t="shared" si="10"/>
        <v>0</v>
      </c>
      <c r="Z32" s="68">
        <f t="shared" si="10"/>
        <v>1725</v>
      </c>
      <c r="AA32" s="68">
        <f t="shared" si="10"/>
        <v>0</v>
      </c>
      <c r="AB32" s="262"/>
      <c r="AC32" s="262"/>
      <c r="AD32" s="262"/>
      <c r="AE32" s="262"/>
      <c r="AF32" s="262"/>
      <c r="AG32" s="315"/>
      <c r="AH32" s="262"/>
      <c r="AI32" s="262"/>
    </row>
    <row r="33" spans="1:35" s="45" customFormat="1" ht="28.5" customHeight="1">
      <c r="A33" s="296"/>
      <c r="B33" s="296"/>
      <c r="C33" s="365" t="s">
        <v>1098</v>
      </c>
      <c r="D33" s="296">
        <v>1</v>
      </c>
      <c r="E33" s="296" t="s">
        <v>53</v>
      </c>
      <c r="F33" s="302" t="s">
        <v>1031</v>
      </c>
      <c r="G33" s="316"/>
      <c r="H33" s="302"/>
      <c r="I33" s="316" t="s">
        <v>758</v>
      </c>
      <c r="J33" s="296" t="s">
        <v>764</v>
      </c>
      <c r="K33" s="316"/>
      <c r="L33" s="537" t="s">
        <v>760</v>
      </c>
      <c r="M33" s="365" t="s">
        <v>761</v>
      </c>
      <c r="N33" s="296" t="s">
        <v>151</v>
      </c>
      <c r="O33" s="75" t="s">
        <v>94</v>
      </c>
      <c r="P33" s="79"/>
      <c r="Q33" s="75">
        <v>8</v>
      </c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260">
        <f t="shared" ref="AB33" si="11">SUM(P34:AA34)</f>
        <v>194800</v>
      </c>
      <c r="AC33" s="273"/>
      <c r="AD33" s="357"/>
      <c r="AE33" s="357" t="s">
        <v>1012</v>
      </c>
      <c r="AF33" s="273" t="s">
        <v>995</v>
      </c>
      <c r="AG33" s="316">
        <v>60</v>
      </c>
      <c r="AH33" s="260">
        <f>SUM(P34:U34)</f>
        <v>194800</v>
      </c>
      <c r="AI33" s="357"/>
    </row>
    <row r="34" spans="1:35" s="45" customFormat="1" ht="15" customHeight="1">
      <c r="A34" s="296"/>
      <c r="B34" s="296"/>
      <c r="C34" s="366"/>
      <c r="D34" s="296"/>
      <c r="E34" s="296"/>
      <c r="F34" s="302"/>
      <c r="G34" s="317"/>
      <c r="H34" s="302"/>
      <c r="I34" s="317"/>
      <c r="J34" s="296"/>
      <c r="K34" s="317"/>
      <c r="L34" s="537"/>
      <c r="M34" s="366"/>
      <c r="N34" s="296"/>
      <c r="O34" s="75" t="s">
        <v>19</v>
      </c>
      <c r="P34" s="79"/>
      <c r="Q34" s="53">
        <v>194800</v>
      </c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273"/>
      <c r="AC34" s="273"/>
      <c r="AD34" s="273"/>
      <c r="AE34" s="273"/>
      <c r="AF34" s="273"/>
      <c r="AG34" s="317"/>
      <c r="AH34" s="273"/>
      <c r="AI34" s="273"/>
    </row>
    <row r="35" spans="1:35" s="45" customFormat="1" ht="22.15" customHeight="1">
      <c r="A35" s="296"/>
      <c r="B35" s="296"/>
      <c r="C35" s="365" t="s">
        <v>762</v>
      </c>
      <c r="D35" s="296">
        <v>2</v>
      </c>
      <c r="E35" s="296" t="s">
        <v>763</v>
      </c>
      <c r="F35" s="302" t="s">
        <v>1032</v>
      </c>
      <c r="G35" s="316"/>
      <c r="H35" s="302"/>
      <c r="I35" s="316" t="s">
        <v>758</v>
      </c>
      <c r="J35" s="296" t="s">
        <v>764</v>
      </c>
      <c r="K35" s="316"/>
      <c r="L35" s="537" t="s">
        <v>765</v>
      </c>
      <c r="M35" s="304"/>
      <c r="N35" s="296" t="s">
        <v>766</v>
      </c>
      <c r="O35" s="75" t="s">
        <v>44</v>
      </c>
      <c r="P35" s="79">
        <v>12</v>
      </c>
      <c r="Q35" s="88"/>
      <c r="R35" s="88"/>
      <c r="S35" s="88"/>
      <c r="T35" s="88"/>
      <c r="U35" s="88"/>
      <c r="V35" s="88"/>
      <c r="W35" s="88"/>
      <c r="X35" s="88">
        <v>12</v>
      </c>
      <c r="Y35" s="88"/>
      <c r="Z35" s="75"/>
      <c r="AA35" s="88"/>
      <c r="AB35" s="260">
        <f>SUM(P36:AA36)</f>
        <v>2760</v>
      </c>
      <c r="AC35" s="273"/>
      <c r="AD35" s="273"/>
      <c r="AE35" s="357">
        <v>24025</v>
      </c>
      <c r="AF35" s="273" t="s">
        <v>994</v>
      </c>
      <c r="AG35" s="316">
        <v>10</v>
      </c>
      <c r="AH35" s="260">
        <f>SUM(P36:U36)</f>
        <v>1380</v>
      </c>
      <c r="AI35" s="273"/>
    </row>
    <row r="36" spans="1:35" s="45" customFormat="1" ht="7.9" customHeight="1">
      <c r="A36" s="296"/>
      <c r="B36" s="296"/>
      <c r="C36" s="366"/>
      <c r="D36" s="296"/>
      <c r="E36" s="296"/>
      <c r="F36" s="302"/>
      <c r="G36" s="317"/>
      <c r="H36" s="302"/>
      <c r="I36" s="317"/>
      <c r="J36" s="296"/>
      <c r="K36" s="317"/>
      <c r="L36" s="537"/>
      <c r="M36" s="304"/>
      <c r="N36" s="296"/>
      <c r="O36" s="75" t="s">
        <v>19</v>
      </c>
      <c r="P36" s="95">
        <v>1380</v>
      </c>
      <c r="Q36" s="53"/>
      <c r="R36" s="53"/>
      <c r="S36" s="53"/>
      <c r="T36" s="53"/>
      <c r="U36" s="53"/>
      <c r="V36" s="53"/>
      <c r="W36" s="53"/>
      <c r="X36" s="53">
        <v>1380</v>
      </c>
      <c r="Y36" s="53"/>
      <c r="Z36" s="53"/>
      <c r="AA36" s="88"/>
      <c r="AB36" s="273"/>
      <c r="AC36" s="273"/>
      <c r="AD36" s="273"/>
      <c r="AE36" s="273"/>
      <c r="AF36" s="273"/>
      <c r="AG36" s="317"/>
      <c r="AH36" s="273"/>
      <c r="AI36" s="273"/>
    </row>
    <row r="37" spans="1:35" s="45" customFormat="1" ht="18.600000000000001" customHeight="1">
      <c r="A37" s="316"/>
      <c r="B37" s="316"/>
      <c r="C37" s="365" t="s">
        <v>767</v>
      </c>
      <c r="D37" s="316">
        <v>3</v>
      </c>
      <c r="E37" s="296" t="s">
        <v>763</v>
      </c>
      <c r="F37" s="302" t="s">
        <v>1032</v>
      </c>
      <c r="G37" s="316"/>
      <c r="H37" s="302"/>
      <c r="I37" s="316" t="s">
        <v>758</v>
      </c>
      <c r="J37" s="296" t="s">
        <v>764</v>
      </c>
      <c r="K37" s="316"/>
      <c r="L37" s="537" t="s">
        <v>765</v>
      </c>
      <c r="M37" s="365"/>
      <c r="N37" s="316" t="s">
        <v>151</v>
      </c>
      <c r="O37" s="75" t="s">
        <v>94</v>
      </c>
      <c r="P37" s="79"/>
      <c r="Q37" s="88"/>
      <c r="R37" s="88"/>
      <c r="S37" s="88"/>
      <c r="T37" s="88"/>
      <c r="U37" s="88">
        <v>2</v>
      </c>
      <c r="V37" s="88">
        <v>2</v>
      </c>
      <c r="W37" s="88">
        <v>2</v>
      </c>
      <c r="X37" s="88">
        <v>2</v>
      </c>
      <c r="Y37" s="88"/>
      <c r="Z37" s="88"/>
      <c r="AA37" s="88"/>
      <c r="AB37" s="266">
        <f t="shared" ref="AB37" si="12">SUM(P38:AA38)</f>
        <v>20000</v>
      </c>
      <c r="AC37" s="282"/>
      <c r="AD37" s="282"/>
      <c r="AE37" s="282"/>
      <c r="AF37" s="282"/>
      <c r="AG37" s="316">
        <v>10</v>
      </c>
      <c r="AH37" s="260">
        <f>SUM(P38:U38)</f>
        <v>5000</v>
      </c>
      <c r="AI37" s="282"/>
    </row>
    <row r="38" spans="1:35" s="45" customFormat="1" ht="9.6" customHeight="1">
      <c r="A38" s="317"/>
      <c r="B38" s="317"/>
      <c r="C38" s="366"/>
      <c r="D38" s="317"/>
      <c r="E38" s="296"/>
      <c r="F38" s="302"/>
      <c r="G38" s="317"/>
      <c r="H38" s="302"/>
      <c r="I38" s="317"/>
      <c r="J38" s="296"/>
      <c r="K38" s="317"/>
      <c r="L38" s="537"/>
      <c r="M38" s="366"/>
      <c r="N38" s="317"/>
      <c r="O38" s="75" t="s">
        <v>19</v>
      </c>
      <c r="P38" s="79"/>
      <c r="Q38" s="88"/>
      <c r="R38" s="88"/>
      <c r="S38" s="88"/>
      <c r="T38" s="88"/>
      <c r="U38" s="53">
        <v>5000</v>
      </c>
      <c r="V38" s="53">
        <v>5000</v>
      </c>
      <c r="W38" s="53">
        <v>5000</v>
      </c>
      <c r="X38" s="53">
        <v>5000</v>
      </c>
      <c r="Y38" s="53"/>
      <c r="Z38" s="88"/>
      <c r="AA38" s="88"/>
      <c r="AB38" s="267"/>
      <c r="AC38" s="283"/>
      <c r="AD38" s="283"/>
      <c r="AE38" s="283"/>
      <c r="AF38" s="283"/>
      <c r="AG38" s="317"/>
      <c r="AH38" s="273"/>
      <c r="AI38" s="283"/>
    </row>
    <row r="39" spans="1:35" s="45" customFormat="1" ht="19.899999999999999" customHeight="1">
      <c r="A39" s="316"/>
      <c r="B39" s="316"/>
      <c r="C39" s="365" t="s">
        <v>768</v>
      </c>
      <c r="D39" s="316">
        <v>4</v>
      </c>
      <c r="E39" s="296" t="s">
        <v>763</v>
      </c>
      <c r="F39" s="302" t="s">
        <v>1032</v>
      </c>
      <c r="G39" s="316"/>
      <c r="H39" s="302"/>
      <c r="I39" s="316" t="s">
        <v>758</v>
      </c>
      <c r="J39" s="296" t="s">
        <v>813</v>
      </c>
      <c r="K39" s="316"/>
      <c r="L39" s="537" t="s">
        <v>765</v>
      </c>
      <c r="M39" s="365" t="s">
        <v>769</v>
      </c>
      <c r="N39" s="316" t="s">
        <v>620</v>
      </c>
      <c r="O39" s="75" t="s">
        <v>44</v>
      </c>
      <c r="P39" s="79"/>
      <c r="Q39" s="88"/>
      <c r="R39" s="88"/>
      <c r="S39" s="88"/>
      <c r="T39" s="88"/>
      <c r="U39" s="88"/>
      <c r="V39" s="88"/>
      <c r="W39" s="88"/>
      <c r="X39" s="88"/>
      <c r="Y39" s="88"/>
      <c r="Z39" s="88">
        <v>15</v>
      </c>
      <c r="AA39" s="88"/>
      <c r="AB39" s="266">
        <f t="shared" ref="AB39" si="13">SUM(P40:AA40)</f>
        <v>1725</v>
      </c>
      <c r="AC39" s="282"/>
      <c r="AD39" s="282"/>
      <c r="AE39" s="282"/>
      <c r="AF39" s="282"/>
      <c r="AG39" s="316">
        <v>10</v>
      </c>
      <c r="AH39" s="260">
        <f>SUM(P40:U40)</f>
        <v>0</v>
      </c>
      <c r="AI39" s="282"/>
    </row>
    <row r="40" spans="1:35" s="45" customFormat="1" ht="10.9" customHeight="1">
      <c r="A40" s="317"/>
      <c r="B40" s="317"/>
      <c r="C40" s="366"/>
      <c r="D40" s="317"/>
      <c r="E40" s="296"/>
      <c r="F40" s="302"/>
      <c r="G40" s="317"/>
      <c r="H40" s="302"/>
      <c r="I40" s="317"/>
      <c r="J40" s="296"/>
      <c r="K40" s="317"/>
      <c r="L40" s="537"/>
      <c r="M40" s="366"/>
      <c r="N40" s="317"/>
      <c r="O40" s="75" t="s">
        <v>19</v>
      </c>
      <c r="P40" s="79"/>
      <c r="Q40" s="88"/>
      <c r="R40" s="88"/>
      <c r="S40" s="88"/>
      <c r="T40" s="88"/>
      <c r="U40" s="88"/>
      <c r="V40" s="88"/>
      <c r="W40" s="88"/>
      <c r="X40" s="88"/>
      <c r="Y40" s="88"/>
      <c r="Z40" s="95">
        <v>1725</v>
      </c>
      <c r="AA40" s="88"/>
      <c r="AB40" s="267"/>
      <c r="AC40" s="283"/>
      <c r="AD40" s="283"/>
      <c r="AE40" s="283"/>
      <c r="AF40" s="283"/>
      <c r="AG40" s="317"/>
      <c r="AH40" s="273"/>
      <c r="AI40" s="283"/>
    </row>
    <row r="41" spans="1:35" s="45" customFormat="1" ht="22.15" customHeight="1">
      <c r="A41" s="316"/>
      <c r="B41" s="316"/>
      <c r="C41" s="365" t="s">
        <v>770</v>
      </c>
      <c r="D41" s="316">
        <v>5</v>
      </c>
      <c r="E41" s="296" t="s">
        <v>763</v>
      </c>
      <c r="F41" s="302" t="s">
        <v>1032</v>
      </c>
      <c r="G41" s="316"/>
      <c r="H41" s="302"/>
      <c r="I41" s="316" t="s">
        <v>758</v>
      </c>
      <c r="J41" s="296" t="s">
        <v>764</v>
      </c>
      <c r="K41" s="316"/>
      <c r="L41" s="537" t="s">
        <v>771</v>
      </c>
      <c r="M41" s="365" t="s">
        <v>772</v>
      </c>
      <c r="N41" s="316" t="s">
        <v>151</v>
      </c>
      <c r="O41" s="75" t="s">
        <v>94</v>
      </c>
      <c r="P41" s="79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266">
        <f t="shared" ref="AB41" si="14">SUM(P42:AA42)</f>
        <v>0</v>
      </c>
      <c r="AC41" s="282"/>
      <c r="AD41" s="282"/>
      <c r="AE41" s="282"/>
      <c r="AF41" s="282"/>
      <c r="AG41" s="316">
        <v>10</v>
      </c>
      <c r="AH41" s="260">
        <f>SUM(P42:U42)</f>
        <v>0</v>
      </c>
      <c r="AI41" s="282"/>
    </row>
    <row r="42" spans="1:35" s="45" customFormat="1" ht="25.15" customHeight="1">
      <c r="A42" s="317"/>
      <c r="B42" s="317"/>
      <c r="C42" s="366"/>
      <c r="D42" s="317"/>
      <c r="E42" s="296"/>
      <c r="F42" s="302"/>
      <c r="G42" s="317"/>
      <c r="H42" s="302"/>
      <c r="I42" s="317"/>
      <c r="J42" s="296"/>
      <c r="K42" s="317"/>
      <c r="L42" s="537"/>
      <c r="M42" s="366"/>
      <c r="N42" s="317"/>
      <c r="O42" s="75" t="s">
        <v>19</v>
      </c>
      <c r="P42" s="79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267"/>
      <c r="AC42" s="283"/>
      <c r="AD42" s="283"/>
      <c r="AE42" s="283"/>
      <c r="AF42" s="283"/>
      <c r="AG42" s="317"/>
      <c r="AH42" s="273"/>
      <c r="AI42" s="283"/>
    </row>
    <row r="43" spans="1:35" s="61" customFormat="1" ht="37.5">
      <c r="A43" s="347">
        <v>4</v>
      </c>
      <c r="B43" s="295" t="s">
        <v>1106</v>
      </c>
      <c r="C43" s="374" t="s">
        <v>1097</v>
      </c>
      <c r="D43" s="347">
        <v>2</v>
      </c>
      <c r="E43" s="347" t="s">
        <v>47</v>
      </c>
      <c r="F43" s="526" t="s">
        <v>1033</v>
      </c>
      <c r="G43" s="275">
        <v>4</v>
      </c>
      <c r="H43" s="295" t="s">
        <v>796</v>
      </c>
      <c r="I43" s="275" t="s">
        <v>48</v>
      </c>
      <c r="J43" s="275" t="s">
        <v>49</v>
      </c>
      <c r="K43" s="314" t="s">
        <v>33</v>
      </c>
      <c r="L43" s="374"/>
      <c r="M43" s="374"/>
      <c r="N43" s="322" t="s">
        <v>45</v>
      </c>
      <c r="O43" s="89" t="s">
        <v>41</v>
      </c>
      <c r="P43" s="89">
        <v>1</v>
      </c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263">
        <f>SUM(P44:AA44)</f>
        <v>56550</v>
      </c>
      <c r="AC43" s="262" t="s">
        <v>998</v>
      </c>
      <c r="AD43" s="264" t="s">
        <v>974</v>
      </c>
      <c r="AE43" s="264"/>
      <c r="AF43" s="264"/>
      <c r="AG43" s="322">
        <v>100</v>
      </c>
      <c r="AH43" s="263">
        <f>SUM(AH45:AH50)</f>
        <v>51300</v>
      </c>
      <c r="AI43" s="264" t="s">
        <v>974</v>
      </c>
    </row>
    <row r="44" spans="1:35" s="61" customFormat="1">
      <c r="A44" s="347"/>
      <c r="B44" s="295"/>
      <c r="C44" s="374"/>
      <c r="D44" s="347"/>
      <c r="E44" s="347"/>
      <c r="F44" s="526"/>
      <c r="G44" s="275"/>
      <c r="H44" s="295"/>
      <c r="I44" s="275"/>
      <c r="J44" s="275"/>
      <c r="K44" s="315"/>
      <c r="L44" s="374"/>
      <c r="M44" s="374"/>
      <c r="N44" s="323"/>
      <c r="O44" s="89" t="s">
        <v>19</v>
      </c>
      <c r="P44" s="90">
        <f>SUM(P46,P48,P50)</f>
        <v>8100</v>
      </c>
      <c r="Q44" s="90">
        <f t="shared" ref="Q44:AA44" si="15">SUM(Q46,Q48,Q50)</f>
        <v>29100</v>
      </c>
      <c r="R44" s="90">
        <f t="shared" si="15"/>
        <v>11850</v>
      </c>
      <c r="S44" s="90">
        <f t="shared" si="15"/>
        <v>0</v>
      </c>
      <c r="T44" s="90">
        <f t="shared" si="15"/>
        <v>0</v>
      </c>
      <c r="U44" s="90">
        <f t="shared" si="15"/>
        <v>2250</v>
      </c>
      <c r="V44" s="90">
        <f t="shared" si="15"/>
        <v>3000</v>
      </c>
      <c r="W44" s="90">
        <f t="shared" si="15"/>
        <v>0</v>
      </c>
      <c r="X44" s="90">
        <f t="shared" si="15"/>
        <v>0</v>
      </c>
      <c r="Y44" s="90">
        <f t="shared" si="15"/>
        <v>0</v>
      </c>
      <c r="Z44" s="90">
        <f t="shared" si="15"/>
        <v>2250</v>
      </c>
      <c r="AA44" s="90">
        <f t="shared" si="15"/>
        <v>0</v>
      </c>
      <c r="AB44" s="264"/>
      <c r="AC44" s="262"/>
      <c r="AD44" s="264"/>
      <c r="AE44" s="264"/>
      <c r="AF44" s="264"/>
      <c r="AG44" s="323"/>
      <c r="AH44" s="264"/>
      <c r="AI44" s="264"/>
    </row>
    <row r="45" spans="1:35" ht="18" customHeight="1">
      <c r="A45" s="375"/>
      <c r="B45" s="375"/>
      <c r="C45" s="293" t="s">
        <v>46</v>
      </c>
      <c r="D45" s="375">
        <v>1</v>
      </c>
      <c r="E45" s="375" t="s">
        <v>47</v>
      </c>
      <c r="F45" s="491" t="s">
        <v>1033</v>
      </c>
      <c r="G45" s="316"/>
      <c r="H45" s="302"/>
      <c r="I45" s="296" t="s">
        <v>48</v>
      </c>
      <c r="J45" s="296" t="s">
        <v>49</v>
      </c>
      <c r="K45" s="316"/>
      <c r="L45" s="293" t="s">
        <v>34</v>
      </c>
      <c r="M45" s="293"/>
      <c r="N45" s="312" t="s">
        <v>45</v>
      </c>
      <c r="O45" s="85" t="s">
        <v>41</v>
      </c>
      <c r="P45" s="85">
        <v>1</v>
      </c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260">
        <f>SUM(P46:AA46)</f>
        <v>31800</v>
      </c>
      <c r="AC45" s="290"/>
      <c r="AD45" s="273"/>
      <c r="AE45" s="273" t="s">
        <v>952</v>
      </c>
      <c r="AF45" s="290" t="s">
        <v>953</v>
      </c>
      <c r="AG45" s="312">
        <v>40</v>
      </c>
      <c r="AH45" s="260">
        <f>SUM(P46:U46)</f>
        <v>31800</v>
      </c>
      <c r="AI45" s="273"/>
    </row>
    <row r="46" spans="1:35">
      <c r="A46" s="375"/>
      <c r="B46" s="375"/>
      <c r="C46" s="293"/>
      <c r="D46" s="375"/>
      <c r="E46" s="375"/>
      <c r="F46" s="491"/>
      <c r="G46" s="317"/>
      <c r="H46" s="302"/>
      <c r="I46" s="296"/>
      <c r="J46" s="296"/>
      <c r="K46" s="317"/>
      <c r="L46" s="293"/>
      <c r="M46" s="293"/>
      <c r="N46" s="313"/>
      <c r="O46" s="85" t="s">
        <v>19</v>
      </c>
      <c r="P46" s="24">
        <v>8100</v>
      </c>
      <c r="Q46" s="23">
        <v>15600</v>
      </c>
      <c r="R46" s="23">
        <v>8100</v>
      </c>
      <c r="S46" s="23"/>
      <c r="T46" s="23"/>
      <c r="U46" s="23"/>
      <c r="V46" s="23"/>
      <c r="W46" s="23"/>
      <c r="X46" s="23"/>
      <c r="Y46" s="23"/>
      <c r="Z46" s="23"/>
      <c r="AA46" s="23"/>
      <c r="AB46" s="273"/>
      <c r="AC46" s="290"/>
      <c r="AD46" s="273"/>
      <c r="AE46" s="273"/>
      <c r="AF46" s="290"/>
      <c r="AG46" s="313"/>
      <c r="AH46" s="273"/>
      <c r="AI46" s="273"/>
    </row>
    <row r="47" spans="1:35" ht="37.5">
      <c r="A47" s="375"/>
      <c r="B47" s="375"/>
      <c r="C47" s="293" t="s">
        <v>682</v>
      </c>
      <c r="D47" s="375">
        <v>3</v>
      </c>
      <c r="E47" s="375" t="s">
        <v>47</v>
      </c>
      <c r="F47" s="491" t="s">
        <v>1033</v>
      </c>
      <c r="G47" s="316"/>
      <c r="H47" s="302"/>
      <c r="I47" s="316" t="s">
        <v>48</v>
      </c>
      <c r="J47" s="296" t="s">
        <v>49</v>
      </c>
      <c r="K47" s="316"/>
      <c r="L47" s="293" t="s">
        <v>34</v>
      </c>
      <c r="M47" s="293"/>
      <c r="N47" s="375" t="s">
        <v>45</v>
      </c>
      <c r="O47" s="85" t="s">
        <v>41</v>
      </c>
      <c r="P47" s="35"/>
      <c r="Q47" s="74">
        <v>1</v>
      </c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260">
        <f>SUM(P48:AA48)</f>
        <v>9000</v>
      </c>
      <c r="AC47" s="290"/>
      <c r="AD47" s="290"/>
      <c r="AE47" s="290"/>
      <c r="AF47" s="290"/>
      <c r="AG47" s="312">
        <v>20</v>
      </c>
      <c r="AH47" s="260">
        <f>SUM(P48:U48)</f>
        <v>6000</v>
      </c>
      <c r="AI47" s="290"/>
    </row>
    <row r="48" spans="1:35" ht="24" customHeight="1">
      <c r="A48" s="375"/>
      <c r="B48" s="375"/>
      <c r="C48" s="293"/>
      <c r="D48" s="375"/>
      <c r="E48" s="375"/>
      <c r="F48" s="491"/>
      <c r="G48" s="317"/>
      <c r="H48" s="302"/>
      <c r="I48" s="317"/>
      <c r="J48" s="296"/>
      <c r="K48" s="317"/>
      <c r="L48" s="293"/>
      <c r="M48" s="293"/>
      <c r="N48" s="375"/>
      <c r="O48" s="85" t="s">
        <v>19</v>
      </c>
      <c r="P48" s="35"/>
      <c r="Q48" s="14">
        <v>6000</v>
      </c>
      <c r="R48" s="14"/>
      <c r="S48" s="14"/>
      <c r="T48" s="14"/>
      <c r="U48" s="14"/>
      <c r="V48" s="14">
        <v>3000</v>
      </c>
      <c r="W48" s="14"/>
      <c r="X48" s="14"/>
      <c r="Y48" s="14"/>
      <c r="Z48" s="14"/>
      <c r="AA48" s="14"/>
      <c r="AB48" s="273"/>
      <c r="AC48" s="290"/>
      <c r="AD48" s="290"/>
      <c r="AE48" s="290"/>
      <c r="AF48" s="290"/>
      <c r="AG48" s="313"/>
      <c r="AH48" s="273"/>
      <c r="AI48" s="290"/>
    </row>
    <row r="49" spans="1:35" ht="18" customHeight="1">
      <c r="A49" s="375"/>
      <c r="B49" s="375"/>
      <c r="C49" s="293" t="s">
        <v>51</v>
      </c>
      <c r="D49" s="375">
        <v>2</v>
      </c>
      <c r="E49" s="375" t="s">
        <v>47</v>
      </c>
      <c r="F49" s="491" t="s">
        <v>1033</v>
      </c>
      <c r="G49" s="316"/>
      <c r="H49" s="302"/>
      <c r="I49" s="316" t="s">
        <v>48</v>
      </c>
      <c r="J49" s="296" t="s">
        <v>49</v>
      </c>
      <c r="K49" s="316"/>
      <c r="L49" s="293" t="s">
        <v>34</v>
      </c>
      <c r="M49" s="293"/>
      <c r="N49" s="375" t="s">
        <v>45</v>
      </c>
      <c r="O49" s="85" t="s">
        <v>41</v>
      </c>
      <c r="P49" s="86"/>
      <c r="Q49" s="85">
        <v>1</v>
      </c>
      <c r="R49" s="86"/>
      <c r="S49" s="77"/>
      <c r="T49" s="77"/>
      <c r="U49" s="86"/>
      <c r="V49" s="77"/>
      <c r="W49" s="77"/>
      <c r="X49" s="77"/>
      <c r="Y49" s="77"/>
      <c r="Z49" s="86"/>
      <c r="AA49" s="77"/>
      <c r="AB49" s="260">
        <f>SUM(P50:AA50)</f>
        <v>15750</v>
      </c>
      <c r="AC49" s="290"/>
      <c r="AD49" s="357"/>
      <c r="AE49" s="357" t="s">
        <v>954</v>
      </c>
      <c r="AF49" s="290" t="s">
        <v>931</v>
      </c>
      <c r="AG49" s="312">
        <v>40</v>
      </c>
      <c r="AH49" s="260">
        <f>SUM(P50:U50)</f>
        <v>13500</v>
      </c>
      <c r="AI49" s="357"/>
    </row>
    <row r="50" spans="1:35" ht="27" customHeight="1">
      <c r="A50" s="375"/>
      <c r="B50" s="375"/>
      <c r="C50" s="293"/>
      <c r="D50" s="375"/>
      <c r="E50" s="375"/>
      <c r="F50" s="491"/>
      <c r="G50" s="317"/>
      <c r="H50" s="302"/>
      <c r="I50" s="317"/>
      <c r="J50" s="296"/>
      <c r="K50" s="317"/>
      <c r="L50" s="293"/>
      <c r="M50" s="293"/>
      <c r="N50" s="375"/>
      <c r="O50" s="85" t="s">
        <v>19</v>
      </c>
      <c r="P50" s="86"/>
      <c r="Q50" s="24">
        <v>7500</v>
      </c>
      <c r="R50" s="24">
        <v>3750</v>
      </c>
      <c r="S50" s="77"/>
      <c r="T50" s="77"/>
      <c r="U50" s="23">
        <v>2250</v>
      </c>
      <c r="V50" s="77"/>
      <c r="W50" s="77"/>
      <c r="X50" s="77"/>
      <c r="Y50" s="77"/>
      <c r="Z50" s="24">
        <v>2250</v>
      </c>
      <c r="AA50" s="77"/>
      <c r="AB50" s="273"/>
      <c r="AC50" s="290"/>
      <c r="AD50" s="273"/>
      <c r="AE50" s="273"/>
      <c r="AF50" s="290"/>
      <c r="AG50" s="313"/>
      <c r="AH50" s="273"/>
      <c r="AI50" s="273"/>
    </row>
    <row r="51" spans="1:35" s="61" customFormat="1" ht="37.5">
      <c r="A51" s="347">
        <v>5</v>
      </c>
      <c r="B51" s="295" t="s">
        <v>1107</v>
      </c>
      <c r="C51" s="374" t="s">
        <v>806</v>
      </c>
      <c r="D51" s="347">
        <v>3</v>
      </c>
      <c r="E51" s="347" t="s">
        <v>53</v>
      </c>
      <c r="F51" s="526" t="s">
        <v>1034</v>
      </c>
      <c r="G51" s="275">
        <v>5</v>
      </c>
      <c r="H51" s="295" t="s">
        <v>796</v>
      </c>
      <c r="I51" s="275" t="s">
        <v>54</v>
      </c>
      <c r="J51" s="275" t="s">
        <v>55</v>
      </c>
      <c r="K51" s="314" t="s">
        <v>56</v>
      </c>
      <c r="L51" s="374"/>
      <c r="M51" s="374"/>
      <c r="N51" s="322" t="s">
        <v>45</v>
      </c>
      <c r="O51" s="89" t="s">
        <v>41</v>
      </c>
      <c r="P51" s="87"/>
      <c r="Q51" s="87"/>
      <c r="R51" s="62">
        <v>1</v>
      </c>
      <c r="S51" s="62"/>
      <c r="T51" s="62"/>
      <c r="U51" s="62"/>
      <c r="V51" s="62"/>
      <c r="W51" s="62"/>
      <c r="X51" s="62"/>
      <c r="Y51" s="62"/>
      <c r="Z51" s="62"/>
      <c r="AA51" s="62"/>
      <c r="AB51" s="263">
        <f>SUM(P52:AA52)</f>
        <v>242000</v>
      </c>
      <c r="AC51" s="262" t="s">
        <v>998</v>
      </c>
      <c r="AD51" s="264" t="s">
        <v>974</v>
      </c>
      <c r="AE51" s="264"/>
      <c r="AF51" s="264"/>
      <c r="AG51" s="322">
        <f>SUM(AG53:AG66)</f>
        <v>100</v>
      </c>
      <c r="AH51" s="263">
        <f>SUM(AH53:AH66)</f>
        <v>65500</v>
      </c>
      <c r="AI51" s="264" t="s">
        <v>974</v>
      </c>
    </row>
    <row r="52" spans="1:35" s="61" customFormat="1">
      <c r="A52" s="347"/>
      <c r="B52" s="295"/>
      <c r="C52" s="374"/>
      <c r="D52" s="347"/>
      <c r="E52" s="347"/>
      <c r="F52" s="526"/>
      <c r="G52" s="275"/>
      <c r="H52" s="295"/>
      <c r="I52" s="275"/>
      <c r="J52" s="275"/>
      <c r="K52" s="315"/>
      <c r="L52" s="374"/>
      <c r="M52" s="374"/>
      <c r="N52" s="323"/>
      <c r="O52" s="89" t="s">
        <v>19</v>
      </c>
      <c r="P52" s="90">
        <f>SUM(P54,P56,P58,P60,P62,P64,P66)</f>
        <v>16000</v>
      </c>
      <c r="Q52" s="90">
        <f t="shared" ref="Q52:AA52" si="16">SUM(Q54,Q56,Q58,Q60,Q62,Q64,Q66)</f>
        <v>17700</v>
      </c>
      <c r="R52" s="90">
        <f t="shared" si="16"/>
        <v>18200</v>
      </c>
      <c r="S52" s="90">
        <f t="shared" si="16"/>
        <v>0</v>
      </c>
      <c r="T52" s="90">
        <f t="shared" si="16"/>
        <v>0</v>
      </c>
      <c r="U52" s="90">
        <f t="shared" si="16"/>
        <v>13600</v>
      </c>
      <c r="V52" s="90">
        <f t="shared" si="16"/>
        <v>0</v>
      </c>
      <c r="W52" s="90">
        <f t="shared" si="16"/>
        <v>23800</v>
      </c>
      <c r="X52" s="90">
        <f t="shared" si="16"/>
        <v>4900</v>
      </c>
      <c r="Y52" s="90">
        <f t="shared" si="16"/>
        <v>0</v>
      </c>
      <c r="Z52" s="90">
        <f t="shared" si="16"/>
        <v>147800</v>
      </c>
      <c r="AA52" s="90">
        <f t="shared" si="16"/>
        <v>0</v>
      </c>
      <c r="AB52" s="264"/>
      <c r="AC52" s="262"/>
      <c r="AD52" s="264"/>
      <c r="AE52" s="264"/>
      <c r="AF52" s="264"/>
      <c r="AG52" s="323"/>
      <c r="AH52" s="264"/>
      <c r="AI52" s="264"/>
    </row>
    <row r="53" spans="1:35" ht="18" customHeight="1">
      <c r="A53" s="375"/>
      <c r="B53" s="375"/>
      <c r="C53" s="293" t="s">
        <v>52</v>
      </c>
      <c r="D53" s="375">
        <v>7</v>
      </c>
      <c r="E53" s="375" t="s">
        <v>53</v>
      </c>
      <c r="F53" s="527" t="s">
        <v>1031</v>
      </c>
      <c r="G53" s="316"/>
      <c r="H53" s="302"/>
      <c r="I53" s="296" t="s">
        <v>54</v>
      </c>
      <c r="J53" s="296" t="s">
        <v>55</v>
      </c>
      <c r="K53" s="316"/>
      <c r="L53" s="293" t="s">
        <v>34</v>
      </c>
      <c r="M53" s="293"/>
      <c r="N53" s="312" t="s">
        <v>45</v>
      </c>
      <c r="O53" s="85" t="s">
        <v>41</v>
      </c>
      <c r="P53" s="86"/>
      <c r="Q53" s="77"/>
      <c r="R53" s="86">
        <v>1</v>
      </c>
      <c r="S53" s="77"/>
      <c r="T53" s="77"/>
      <c r="U53" s="77"/>
      <c r="V53" s="77"/>
      <c r="W53" s="77"/>
      <c r="X53" s="77"/>
      <c r="Y53" s="77"/>
      <c r="Z53" s="77"/>
      <c r="AA53" s="77"/>
      <c r="AB53" s="260">
        <f>SUM(P54:AA54)</f>
        <v>3750</v>
      </c>
      <c r="AC53" s="290"/>
      <c r="AD53" s="354"/>
      <c r="AE53" s="354">
        <v>243236</v>
      </c>
      <c r="AF53" s="290" t="s">
        <v>931</v>
      </c>
      <c r="AG53" s="312">
        <v>10</v>
      </c>
      <c r="AH53" s="260">
        <f>SUM(P54:U54)</f>
        <v>3750</v>
      </c>
      <c r="AI53" s="354"/>
    </row>
    <row r="54" spans="1:35" ht="12" customHeight="1">
      <c r="A54" s="375"/>
      <c r="B54" s="375"/>
      <c r="C54" s="293"/>
      <c r="D54" s="375"/>
      <c r="E54" s="375"/>
      <c r="F54" s="528"/>
      <c r="G54" s="317"/>
      <c r="H54" s="302"/>
      <c r="I54" s="296"/>
      <c r="J54" s="296"/>
      <c r="K54" s="317"/>
      <c r="L54" s="293"/>
      <c r="M54" s="293"/>
      <c r="N54" s="313"/>
      <c r="O54" s="85" t="s">
        <v>19</v>
      </c>
      <c r="P54" s="24"/>
      <c r="Q54" s="23"/>
      <c r="R54" s="23">
        <v>3750</v>
      </c>
      <c r="S54" s="23"/>
      <c r="T54" s="23"/>
      <c r="U54" s="23"/>
      <c r="V54" s="23"/>
      <c r="W54" s="23"/>
      <c r="X54" s="23"/>
      <c r="Y54" s="23"/>
      <c r="Z54" s="23"/>
      <c r="AA54" s="23"/>
      <c r="AB54" s="273"/>
      <c r="AC54" s="290"/>
      <c r="AD54" s="290"/>
      <c r="AE54" s="290"/>
      <c r="AF54" s="290"/>
      <c r="AG54" s="313"/>
      <c r="AH54" s="273"/>
      <c r="AI54" s="290"/>
    </row>
    <row r="55" spans="1:35">
      <c r="A55" s="375"/>
      <c r="B55" s="375"/>
      <c r="C55" s="293" t="s">
        <v>57</v>
      </c>
      <c r="D55" s="375">
        <v>3</v>
      </c>
      <c r="E55" s="375" t="s">
        <v>53</v>
      </c>
      <c r="F55" s="527" t="s">
        <v>1031</v>
      </c>
      <c r="G55" s="316"/>
      <c r="H55" s="302"/>
      <c r="I55" s="296" t="s">
        <v>54</v>
      </c>
      <c r="J55" s="296" t="s">
        <v>55</v>
      </c>
      <c r="K55" s="316"/>
      <c r="L55" s="293" t="s">
        <v>34</v>
      </c>
      <c r="M55" s="293"/>
      <c r="N55" s="375" t="s">
        <v>58</v>
      </c>
      <c r="O55" s="85" t="s">
        <v>44</v>
      </c>
      <c r="P55" s="197"/>
      <c r="Q55" s="198"/>
      <c r="R55" s="198">
        <v>2</v>
      </c>
      <c r="S55" s="198"/>
      <c r="T55" s="198"/>
      <c r="U55" s="198">
        <v>3</v>
      </c>
      <c r="V55" s="198"/>
      <c r="W55" s="198"/>
      <c r="X55" s="198">
        <v>3</v>
      </c>
      <c r="Y55" s="198"/>
      <c r="Z55" s="198">
        <v>2</v>
      </c>
      <c r="AA55" s="23"/>
      <c r="AB55" s="260">
        <f>SUM(P56:AA56)</f>
        <v>19400</v>
      </c>
      <c r="AC55" s="290"/>
      <c r="AD55" s="290"/>
      <c r="AE55" s="290"/>
      <c r="AF55" s="290"/>
      <c r="AG55" s="312">
        <v>10</v>
      </c>
      <c r="AH55" s="260">
        <f>SUM(P56:U56)</f>
        <v>9700</v>
      </c>
      <c r="AI55" s="290"/>
    </row>
    <row r="56" spans="1:35" ht="21.6" customHeight="1">
      <c r="A56" s="375"/>
      <c r="B56" s="375"/>
      <c r="C56" s="293"/>
      <c r="D56" s="375"/>
      <c r="E56" s="375"/>
      <c r="F56" s="528"/>
      <c r="G56" s="317"/>
      <c r="H56" s="302"/>
      <c r="I56" s="296"/>
      <c r="J56" s="296"/>
      <c r="K56" s="317"/>
      <c r="L56" s="293"/>
      <c r="M56" s="293"/>
      <c r="N56" s="375"/>
      <c r="O56" s="85" t="s">
        <v>19</v>
      </c>
      <c r="P56" s="24"/>
      <c r="Q56" s="23"/>
      <c r="R56" s="23">
        <v>4800</v>
      </c>
      <c r="S56" s="23"/>
      <c r="T56" s="23"/>
      <c r="U56" s="23">
        <v>4900</v>
      </c>
      <c r="V56" s="23"/>
      <c r="W56" s="23"/>
      <c r="X56" s="23">
        <v>4900</v>
      </c>
      <c r="Y56" s="23"/>
      <c r="Z56" s="23">
        <v>4800</v>
      </c>
      <c r="AA56" s="23"/>
      <c r="AB56" s="273"/>
      <c r="AC56" s="290"/>
      <c r="AD56" s="290"/>
      <c r="AE56" s="290"/>
      <c r="AF56" s="290"/>
      <c r="AG56" s="313"/>
      <c r="AH56" s="273"/>
      <c r="AI56" s="290"/>
    </row>
    <row r="57" spans="1:35" ht="18" customHeight="1">
      <c r="A57" s="375"/>
      <c r="B57" s="375"/>
      <c r="C57" s="293" t="s">
        <v>59</v>
      </c>
      <c r="D57" s="375">
        <v>1</v>
      </c>
      <c r="E57" s="375" t="s">
        <v>53</v>
      </c>
      <c r="F57" s="527" t="s">
        <v>1031</v>
      </c>
      <c r="G57" s="316"/>
      <c r="H57" s="302"/>
      <c r="I57" s="296" t="s">
        <v>54</v>
      </c>
      <c r="J57" s="296" t="s">
        <v>55</v>
      </c>
      <c r="K57" s="316"/>
      <c r="L57" s="293" t="s">
        <v>34</v>
      </c>
      <c r="M57" s="293"/>
      <c r="N57" s="375" t="s">
        <v>683</v>
      </c>
      <c r="O57" s="85" t="s">
        <v>44</v>
      </c>
      <c r="P57" s="86"/>
      <c r="Q57" s="86">
        <v>25</v>
      </c>
      <c r="R57" s="77"/>
      <c r="S57" s="77"/>
      <c r="T57" s="86"/>
      <c r="U57" s="86">
        <v>30</v>
      </c>
      <c r="V57" s="86"/>
      <c r="W57" s="86">
        <v>30</v>
      </c>
      <c r="X57" s="86"/>
      <c r="Y57" s="77"/>
      <c r="Z57" s="77"/>
      <c r="AA57" s="77"/>
      <c r="AB57" s="260">
        <f>SUM(P58:AA58)</f>
        <v>36300</v>
      </c>
      <c r="AC57" s="290" t="s">
        <v>654</v>
      </c>
      <c r="AD57" s="354"/>
      <c r="AE57" s="354">
        <v>243214</v>
      </c>
      <c r="AF57" s="290" t="s">
        <v>931</v>
      </c>
      <c r="AG57" s="312">
        <v>30</v>
      </c>
      <c r="AH57" s="260">
        <f>SUM(P58:U58)</f>
        <v>26400</v>
      </c>
      <c r="AI57" s="354"/>
    </row>
    <row r="58" spans="1:35" ht="25.15" customHeight="1">
      <c r="A58" s="375"/>
      <c r="B58" s="375"/>
      <c r="C58" s="293"/>
      <c r="D58" s="375"/>
      <c r="E58" s="375"/>
      <c r="F58" s="528"/>
      <c r="G58" s="317"/>
      <c r="H58" s="302"/>
      <c r="I58" s="296"/>
      <c r="J58" s="296"/>
      <c r="K58" s="317"/>
      <c r="L58" s="293"/>
      <c r="M58" s="293"/>
      <c r="N58" s="375"/>
      <c r="O58" s="85" t="s">
        <v>19</v>
      </c>
      <c r="P58" s="86"/>
      <c r="Q58" s="24">
        <v>17700</v>
      </c>
      <c r="R58" s="77"/>
      <c r="S58" s="77"/>
      <c r="T58" s="24"/>
      <c r="U58" s="24">
        <v>8700</v>
      </c>
      <c r="V58" s="24"/>
      <c r="W58" s="24">
        <v>9900</v>
      </c>
      <c r="X58" s="24"/>
      <c r="Y58" s="77"/>
      <c r="Z58" s="77"/>
      <c r="AA58" s="77"/>
      <c r="AB58" s="273"/>
      <c r="AC58" s="290"/>
      <c r="AD58" s="290"/>
      <c r="AE58" s="290"/>
      <c r="AF58" s="290"/>
      <c r="AG58" s="313"/>
      <c r="AH58" s="273"/>
      <c r="AI58" s="290"/>
    </row>
    <row r="59" spans="1:35" ht="27.6" customHeight="1">
      <c r="A59" s="312"/>
      <c r="B59" s="312"/>
      <c r="C59" s="345" t="s">
        <v>60</v>
      </c>
      <c r="D59" s="312">
        <v>2</v>
      </c>
      <c r="E59" s="375" t="s">
        <v>53</v>
      </c>
      <c r="F59" s="527" t="s">
        <v>1031</v>
      </c>
      <c r="G59" s="316"/>
      <c r="H59" s="310"/>
      <c r="I59" s="296" t="s">
        <v>54</v>
      </c>
      <c r="J59" s="316" t="s">
        <v>55</v>
      </c>
      <c r="K59" s="316"/>
      <c r="L59" s="312" t="s">
        <v>34</v>
      </c>
      <c r="M59" s="312"/>
      <c r="N59" s="312" t="s">
        <v>61</v>
      </c>
      <c r="O59" s="85" t="s">
        <v>44</v>
      </c>
      <c r="P59" s="86"/>
      <c r="Q59" s="77"/>
      <c r="R59" s="77"/>
      <c r="S59" s="77"/>
      <c r="T59" s="77"/>
      <c r="U59" s="77"/>
      <c r="V59" s="77"/>
      <c r="W59" s="77"/>
      <c r="X59" s="77"/>
      <c r="Y59" s="77"/>
      <c r="Z59" s="86">
        <v>80</v>
      </c>
      <c r="AA59" s="77"/>
      <c r="AB59" s="260">
        <f>SUM(P60:AA60)</f>
        <v>143000</v>
      </c>
      <c r="AC59" s="290" t="s">
        <v>654</v>
      </c>
      <c r="AD59" s="290"/>
      <c r="AE59" s="290"/>
      <c r="AF59" s="290"/>
      <c r="AG59" s="312">
        <v>20</v>
      </c>
      <c r="AH59" s="260">
        <f>SUM(P60:U60)</f>
        <v>0</v>
      </c>
      <c r="AI59" s="290"/>
    </row>
    <row r="60" spans="1:35" ht="31.9" customHeight="1">
      <c r="A60" s="313"/>
      <c r="B60" s="313"/>
      <c r="C60" s="346"/>
      <c r="D60" s="313"/>
      <c r="E60" s="375"/>
      <c r="F60" s="528"/>
      <c r="G60" s="317"/>
      <c r="H60" s="311"/>
      <c r="I60" s="296"/>
      <c r="J60" s="317"/>
      <c r="K60" s="317"/>
      <c r="L60" s="313"/>
      <c r="M60" s="313"/>
      <c r="N60" s="313"/>
      <c r="O60" s="85" t="s">
        <v>19</v>
      </c>
      <c r="P60" s="86"/>
      <c r="Q60" s="77"/>
      <c r="R60" s="77"/>
      <c r="S60" s="77"/>
      <c r="T60" s="77"/>
      <c r="U60" s="77"/>
      <c r="V60" s="77"/>
      <c r="W60" s="77"/>
      <c r="X60" s="77"/>
      <c r="Y60" s="77"/>
      <c r="Z60" s="24">
        <v>143000</v>
      </c>
      <c r="AA60" s="77"/>
      <c r="AB60" s="273"/>
      <c r="AC60" s="290"/>
      <c r="AD60" s="290"/>
      <c r="AE60" s="290"/>
      <c r="AF60" s="290"/>
      <c r="AG60" s="313"/>
      <c r="AH60" s="273"/>
      <c r="AI60" s="290"/>
    </row>
    <row r="61" spans="1:35" ht="30" customHeight="1">
      <c r="A61" s="312"/>
      <c r="B61" s="312"/>
      <c r="C61" s="345" t="s">
        <v>62</v>
      </c>
      <c r="D61" s="312">
        <v>5</v>
      </c>
      <c r="E61" s="375" t="s">
        <v>53</v>
      </c>
      <c r="F61" s="527" t="s">
        <v>1031</v>
      </c>
      <c r="G61" s="316"/>
      <c r="H61" s="310"/>
      <c r="I61" s="296" t="s">
        <v>54</v>
      </c>
      <c r="J61" s="316" t="s">
        <v>55</v>
      </c>
      <c r="K61" s="316"/>
      <c r="L61" s="312" t="s">
        <v>34</v>
      </c>
      <c r="M61" s="312"/>
      <c r="N61" s="312" t="s">
        <v>63</v>
      </c>
      <c r="O61" s="85" t="s">
        <v>44</v>
      </c>
      <c r="P61" s="86"/>
      <c r="Q61" s="77"/>
      <c r="R61" s="86">
        <v>25</v>
      </c>
      <c r="S61" s="86"/>
      <c r="T61" s="77"/>
      <c r="U61" s="77"/>
      <c r="V61" s="77"/>
      <c r="W61" s="77"/>
      <c r="X61" s="77"/>
      <c r="Y61" s="77"/>
      <c r="Z61" s="77"/>
      <c r="AA61" s="77"/>
      <c r="AB61" s="260">
        <f>SUM(P62:AA62)</f>
        <v>9650</v>
      </c>
      <c r="AC61" s="290" t="s">
        <v>654</v>
      </c>
      <c r="AD61" s="354"/>
      <c r="AE61" s="354">
        <v>243237</v>
      </c>
      <c r="AF61" s="290" t="s">
        <v>931</v>
      </c>
      <c r="AG61" s="312">
        <v>10</v>
      </c>
      <c r="AH61" s="260">
        <f>SUM(P62:U62)</f>
        <v>9650</v>
      </c>
      <c r="AI61" s="354"/>
    </row>
    <row r="62" spans="1:35" ht="13.15" customHeight="1">
      <c r="A62" s="313"/>
      <c r="B62" s="313"/>
      <c r="C62" s="346"/>
      <c r="D62" s="313"/>
      <c r="E62" s="375"/>
      <c r="F62" s="528"/>
      <c r="G62" s="317"/>
      <c r="H62" s="311"/>
      <c r="I62" s="296"/>
      <c r="J62" s="317"/>
      <c r="K62" s="317"/>
      <c r="L62" s="313"/>
      <c r="M62" s="313"/>
      <c r="N62" s="313"/>
      <c r="O62" s="85" t="s">
        <v>19</v>
      </c>
      <c r="P62" s="86"/>
      <c r="Q62" s="77"/>
      <c r="R62" s="24">
        <v>9650</v>
      </c>
      <c r="S62" s="24"/>
      <c r="T62" s="77"/>
      <c r="U62" s="77"/>
      <c r="V62" s="77"/>
      <c r="W62" s="77"/>
      <c r="X62" s="77"/>
      <c r="Y62" s="77"/>
      <c r="Z62" s="77"/>
      <c r="AA62" s="77"/>
      <c r="AB62" s="273"/>
      <c r="AC62" s="290"/>
      <c r="AD62" s="290"/>
      <c r="AE62" s="290"/>
      <c r="AF62" s="290"/>
      <c r="AG62" s="313"/>
      <c r="AH62" s="273"/>
      <c r="AI62" s="290"/>
    </row>
    <row r="63" spans="1:35" ht="27.6" customHeight="1">
      <c r="A63" s="312"/>
      <c r="B63" s="312"/>
      <c r="C63" s="345" t="s">
        <v>64</v>
      </c>
      <c r="D63" s="312">
        <v>4</v>
      </c>
      <c r="E63" s="375" t="s">
        <v>53</v>
      </c>
      <c r="F63" s="527" t="s">
        <v>1031</v>
      </c>
      <c r="G63" s="316"/>
      <c r="H63" s="310"/>
      <c r="I63" s="316" t="s">
        <v>54</v>
      </c>
      <c r="J63" s="316" t="s">
        <v>55</v>
      </c>
      <c r="K63" s="316"/>
      <c r="L63" s="312" t="s">
        <v>34</v>
      </c>
      <c r="M63" s="312"/>
      <c r="N63" s="312" t="s">
        <v>63</v>
      </c>
      <c r="O63" s="85" t="s">
        <v>44</v>
      </c>
      <c r="P63" s="86"/>
      <c r="Q63" s="77"/>
      <c r="R63" s="77"/>
      <c r="S63" s="77"/>
      <c r="T63" s="77"/>
      <c r="U63" s="77"/>
      <c r="V63" s="77"/>
      <c r="W63" s="86">
        <v>25</v>
      </c>
      <c r="X63" s="77"/>
      <c r="Y63" s="77"/>
      <c r="Z63" s="77"/>
      <c r="AA63" s="77"/>
      <c r="AB63" s="260">
        <f>SUM(P64:AA64)</f>
        <v>13900</v>
      </c>
      <c r="AC63" s="290" t="s">
        <v>654</v>
      </c>
      <c r="AD63" s="290"/>
      <c r="AE63" s="290"/>
      <c r="AF63" s="290"/>
      <c r="AG63" s="312">
        <v>10</v>
      </c>
      <c r="AH63" s="260">
        <f>SUM(P64:U64)</f>
        <v>0</v>
      </c>
      <c r="AI63" s="290"/>
    </row>
    <row r="64" spans="1:35" ht="4.9000000000000004" customHeight="1">
      <c r="A64" s="313"/>
      <c r="B64" s="313"/>
      <c r="C64" s="346"/>
      <c r="D64" s="313"/>
      <c r="E64" s="375"/>
      <c r="F64" s="528"/>
      <c r="G64" s="317"/>
      <c r="H64" s="311"/>
      <c r="I64" s="317"/>
      <c r="J64" s="317"/>
      <c r="K64" s="317"/>
      <c r="L64" s="313"/>
      <c r="M64" s="313"/>
      <c r="N64" s="313"/>
      <c r="O64" s="85" t="s">
        <v>19</v>
      </c>
      <c r="P64" s="86"/>
      <c r="Q64" s="77"/>
      <c r="R64" s="77"/>
      <c r="S64" s="77"/>
      <c r="T64" s="77"/>
      <c r="U64" s="77"/>
      <c r="V64" s="77"/>
      <c r="W64" s="24">
        <v>13900</v>
      </c>
      <c r="X64" s="77"/>
      <c r="Y64" s="77"/>
      <c r="Z64" s="77"/>
      <c r="AA64" s="77"/>
      <c r="AB64" s="273"/>
      <c r="AC64" s="290"/>
      <c r="AD64" s="290"/>
      <c r="AE64" s="290"/>
      <c r="AF64" s="290"/>
      <c r="AG64" s="313"/>
      <c r="AH64" s="273"/>
      <c r="AI64" s="290"/>
    </row>
    <row r="65" spans="1:35" ht="23.45" customHeight="1">
      <c r="A65" s="312"/>
      <c r="B65" s="312"/>
      <c r="C65" s="345" t="s">
        <v>65</v>
      </c>
      <c r="D65" s="312">
        <v>6</v>
      </c>
      <c r="E65" s="375" t="s">
        <v>53</v>
      </c>
      <c r="F65" s="527" t="s">
        <v>1031</v>
      </c>
      <c r="G65" s="316"/>
      <c r="H65" s="310"/>
      <c r="I65" s="316" t="s">
        <v>54</v>
      </c>
      <c r="J65" s="316" t="s">
        <v>55</v>
      </c>
      <c r="K65" s="316"/>
      <c r="L65" s="312" t="s">
        <v>34</v>
      </c>
      <c r="M65" s="312"/>
      <c r="N65" s="312" t="s">
        <v>66</v>
      </c>
      <c r="O65" s="85" t="s">
        <v>44</v>
      </c>
      <c r="P65" s="86">
        <v>30</v>
      </c>
      <c r="Q65" s="77"/>
      <c r="R65" s="77"/>
      <c r="S65" s="77"/>
      <c r="T65" s="77"/>
      <c r="U65" s="86"/>
      <c r="V65" s="77"/>
      <c r="W65" s="77"/>
      <c r="X65" s="77"/>
      <c r="Y65" s="77"/>
      <c r="Z65" s="77"/>
      <c r="AA65" s="77"/>
      <c r="AB65" s="260">
        <f>SUM(P66:AA66)</f>
        <v>16000</v>
      </c>
      <c r="AC65" s="290" t="s">
        <v>654</v>
      </c>
      <c r="AD65" s="354"/>
      <c r="AE65" s="354">
        <v>243187</v>
      </c>
      <c r="AF65" s="290" t="s">
        <v>931</v>
      </c>
      <c r="AG65" s="312">
        <v>10</v>
      </c>
      <c r="AH65" s="260">
        <f>SUM(P66:U66)</f>
        <v>16000</v>
      </c>
      <c r="AI65" s="354"/>
    </row>
    <row r="66" spans="1:35" ht="19.149999999999999" customHeight="1">
      <c r="A66" s="313"/>
      <c r="B66" s="313"/>
      <c r="C66" s="346"/>
      <c r="D66" s="313"/>
      <c r="E66" s="375"/>
      <c r="F66" s="528"/>
      <c r="G66" s="317"/>
      <c r="H66" s="311"/>
      <c r="I66" s="317"/>
      <c r="J66" s="317"/>
      <c r="K66" s="317"/>
      <c r="L66" s="313"/>
      <c r="M66" s="313"/>
      <c r="N66" s="313"/>
      <c r="O66" s="85" t="s">
        <v>19</v>
      </c>
      <c r="P66" s="24">
        <v>16000</v>
      </c>
      <c r="Q66" s="77"/>
      <c r="R66" s="77"/>
      <c r="S66" s="77"/>
      <c r="T66" s="77"/>
      <c r="U66" s="24"/>
      <c r="V66" s="77"/>
      <c r="W66" s="77"/>
      <c r="X66" s="77"/>
      <c r="Y66" s="77"/>
      <c r="Z66" s="77"/>
      <c r="AA66" s="77"/>
      <c r="AB66" s="273"/>
      <c r="AC66" s="290"/>
      <c r="AD66" s="290"/>
      <c r="AE66" s="290"/>
      <c r="AF66" s="290"/>
      <c r="AG66" s="313"/>
      <c r="AH66" s="273"/>
      <c r="AI66" s="290"/>
    </row>
    <row r="67" spans="1:35" s="109" customFormat="1">
      <c r="A67" s="275">
        <v>6</v>
      </c>
      <c r="B67" s="295" t="s">
        <v>1108</v>
      </c>
      <c r="C67" s="380" t="s">
        <v>807</v>
      </c>
      <c r="D67" s="275">
        <v>4</v>
      </c>
      <c r="E67" s="275" t="s">
        <v>487</v>
      </c>
      <c r="F67" s="295" t="s">
        <v>1035</v>
      </c>
      <c r="G67" s="314">
        <v>1</v>
      </c>
      <c r="H67" s="295" t="s">
        <v>32</v>
      </c>
      <c r="I67" s="275" t="s">
        <v>488</v>
      </c>
      <c r="J67" s="275" t="s">
        <v>814</v>
      </c>
      <c r="K67" s="314" t="s">
        <v>33</v>
      </c>
      <c r="L67" s="275"/>
      <c r="M67" s="314"/>
      <c r="N67" s="314" t="s">
        <v>486</v>
      </c>
      <c r="O67" s="99" t="s">
        <v>127</v>
      </c>
      <c r="P67" s="108"/>
      <c r="Q67" s="99"/>
      <c r="R67" s="99"/>
      <c r="S67" s="99"/>
      <c r="T67" s="99"/>
      <c r="U67" s="99">
        <v>5</v>
      </c>
      <c r="V67" s="99"/>
      <c r="W67" s="99"/>
      <c r="X67" s="99"/>
      <c r="Y67" s="99"/>
      <c r="Z67" s="99"/>
      <c r="AA67" s="99"/>
      <c r="AB67" s="280">
        <f>SUM(P68:AA68)</f>
        <v>19800</v>
      </c>
      <c r="AC67" s="262" t="s">
        <v>998</v>
      </c>
      <c r="AD67" s="262" t="s">
        <v>975</v>
      </c>
      <c r="AE67" s="262"/>
      <c r="AF67" s="262"/>
      <c r="AG67" s="314">
        <f>SUM(AG69:AG72)</f>
        <v>100</v>
      </c>
      <c r="AH67" s="280">
        <f>SUM(AH69:AH72)</f>
        <v>19800</v>
      </c>
      <c r="AI67" s="262" t="s">
        <v>975</v>
      </c>
    </row>
    <row r="68" spans="1:35" s="109" customFormat="1">
      <c r="A68" s="275"/>
      <c r="B68" s="295"/>
      <c r="C68" s="381"/>
      <c r="D68" s="275"/>
      <c r="E68" s="275"/>
      <c r="F68" s="295"/>
      <c r="G68" s="315"/>
      <c r="H68" s="295"/>
      <c r="I68" s="275"/>
      <c r="J68" s="275"/>
      <c r="K68" s="315"/>
      <c r="L68" s="275"/>
      <c r="M68" s="315"/>
      <c r="N68" s="315"/>
      <c r="O68" s="99" t="s">
        <v>19</v>
      </c>
      <c r="P68" s="112">
        <f>SUM(P70,P72,)</f>
        <v>0</v>
      </c>
      <c r="Q68" s="133">
        <f t="shared" ref="Q68:AA68" si="17">SUM(Q70,Q72,)</f>
        <v>0</v>
      </c>
      <c r="R68" s="133">
        <f t="shared" si="17"/>
        <v>0</v>
      </c>
      <c r="S68" s="133">
        <f t="shared" si="17"/>
        <v>0</v>
      </c>
      <c r="T68" s="133">
        <f t="shared" si="17"/>
        <v>0</v>
      </c>
      <c r="U68" s="133">
        <f>SUM(U70,U72,)</f>
        <v>19800</v>
      </c>
      <c r="V68" s="133">
        <f t="shared" si="17"/>
        <v>0</v>
      </c>
      <c r="W68" s="133">
        <f t="shared" si="17"/>
        <v>0</v>
      </c>
      <c r="X68" s="133">
        <f t="shared" si="17"/>
        <v>0</v>
      </c>
      <c r="Y68" s="133">
        <f t="shared" si="17"/>
        <v>0</v>
      </c>
      <c r="Z68" s="133">
        <f t="shared" si="17"/>
        <v>0</v>
      </c>
      <c r="AA68" s="133">
        <f t="shared" si="17"/>
        <v>0</v>
      </c>
      <c r="AB68" s="281"/>
      <c r="AC68" s="262"/>
      <c r="AD68" s="262"/>
      <c r="AE68" s="262"/>
      <c r="AF68" s="262"/>
      <c r="AG68" s="315"/>
      <c r="AH68" s="281"/>
      <c r="AI68" s="262"/>
    </row>
    <row r="69" spans="1:35" s="45" customFormat="1" ht="35.450000000000003" customHeight="1">
      <c r="A69" s="296"/>
      <c r="B69" s="296"/>
      <c r="C69" s="365" t="s">
        <v>799</v>
      </c>
      <c r="D69" s="296">
        <v>1</v>
      </c>
      <c r="E69" s="296" t="s">
        <v>487</v>
      </c>
      <c r="F69" s="310" t="s">
        <v>1036</v>
      </c>
      <c r="G69" s="316"/>
      <c r="H69" s="310"/>
      <c r="I69" s="296" t="s">
        <v>488</v>
      </c>
      <c r="J69" s="296" t="s">
        <v>489</v>
      </c>
      <c r="K69" s="316"/>
      <c r="L69" s="296"/>
      <c r="M69" s="296" t="s">
        <v>485</v>
      </c>
      <c r="N69" s="296" t="s">
        <v>490</v>
      </c>
      <c r="O69" s="75" t="s">
        <v>44</v>
      </c>
      <c r="P69" s="79"/>
      <c r="Q69" s="75">
        <v>50</v>
      </c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260">
        <f>SUM(P70:AA70)</f>
        <v>0</v>
      </c>
      <c r="AC69" s="273"/>
      <c r="AD69" s="273"/>
      <c r="AE69" s="354">
        <v>243190</v>
      </c>
      <c r="AF69" s="290" t="s">
        <v>990</v>
      </c>
      <c r="AG69" s="316">
        <v>50</v>
      </c>
      <c r="AH69" s="260">
        <f>SUM(P70:U70)</f>
        <v>0</v>
      </c>
      <c r="AI69" s="273"/>
    </row>
    <row r="70" spans="1:35" s="45" customFormat="1" ht="20.45" customHeight="1">
      <c r="A70" s="296"/>
      <c r="B70" s="296"/>
      <c r="C70" s="366"/>
      <c r="D70" s="296"/>
      <c r="E70" s="296"/>
      <c r="F70" s="311"/>
      <c r="G70" s="317"/>
      <c r="H70" s="311"/>
      <c r="I70" s="296"/>
      <c r="J70" s="296"/>
      <c r="K70" s="317"/>
      <c r="L70" s="296"/>
      <c r="M70" s="296"/>
      <c r="N70" s="296"/>
      <c r="O70" s="75" t="s">
        <v>19</v>
      </c>
      <c r="P70" s="79"/>
      <c r="Q70" s="75">
        <v>0</v>
      </c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273"/>
      <c r="AC70" s="273"/>
      <c r="AD70" s="273"/>
      <c r="AE70" s="290"/>
      <c r="AF70" s="290"/>
      <c r="AG70" s="317"/>
      <c r="AH70" s="273"/>
      <c r="AI70" s="273"/>
    </row>
    <row r="71" spans="1:35" s="45" customFormat="1">
      <c r="A71" s="296"/>
      <c r="B71" s="296"/>
      <c r="C71" s="365" t="s">
        <v>491</v>
      </c>
      <c r="D71" s="296">
        <v>2</v>
      </c>
      <c r="E71" s="296" t="s">
        <v>487</v>
      </c>
      <c r="F71" s="310" t="s">
        <v>1036</v>
      </c>
      <c r="G71" s="316"/>
      <c r="H71" s="310"/>
      <c r="I71" s="296" t="s">
        <v>488</v>
      </c>
      <c r="J71" s="296" t="s">
        <v>492</v>
      </c>
      <c r="K71" s="316"/>
      <c r="L71" s="296"/>
      <c r="M71" s="296" t="s">
        <v>493</v>
      </c>
      <c r="N71" s="296" t="s">
        <v>486</v>
      </c>
      <c r="O71" s="75" t="s">
        <v>127</v>
      </c>
      <c r="P71" s="79"/>
      <c r="Q71" s="75"/>
      <c r="R71" s="75"/>
      <c r="S71" s="75"/>
      <c r="T71" s="75"/>
      <c r="U71" s="75">
        <v>5</v>
      </c>
      <c r="V71" s="75"/>
      <c r="W71" s="75"/>
      <c r="X71" s="75"/>
      <c r="Y71" s="75"/>
      <c r="Z71" s="75"/>
      <c r="AA71" s="75"/>
      <c r="AB71" s="260">
        <f>SUM(P72:AA72)</f>
        <v>19800</v>
      </c>
      <c r="AC71" s="273"/>
      <c r="AD71" s="273"/>
      <c r="AE71" s="273"/>
      <c r="AF71" s="273"/>
      <c r="AG71" s="316">
        <v>50</v>
      </c>
      <c r="AH71" s="260">
        <f>SUM(P72:U72)</f>
        <v>19800</v>
      </c>
      <c r="AI71" s="273"/>
    </row>
    <row r="72" spans="1:35" s="45" customFormat="1">
      <c r="A72" s="296"/>
      <c r="B72" s="296"/>
      <c r="C72" s="366"/>
      <c r="D72" s="296"/>
      <c r="E72" s="296"/>
      <c r="F72" s="311"/>
      <c r="G72" s="317"/>
      <c r="H72" s="311"/>
      <c r="I72" s="296"/>
      <c r="J72" s="296"/>
      <c r="K72" s="317"/>
      <c r="L72" s="296"/>
      <c r="M72" s="296"/>
      <c r="N72" s="296"/>
      <c r="O72" s="75" t="s">
        <v>19</v>
      </c>
      <c r="P72" s="79"/>
      <c r="Q72" s="75"/>
      <c r="R72" s="75"/>
      <c r="S72" s="75"/>
      <c r="T72" s="75"/>
      <c r="U72" s="132">
        <v>19800</v>
      </c>
      <c r="V72" s="75"/>
      <c r="W72" s="75"/>
      <c r="X72" s="75"/>
      <c r="Y72" s="75"/>
      <c r="Z72" s="75"/>
      <c r="AA72" s="75"/>
      <c r="AB72" s="273"/>
      <c r="AC72" s="273"/>
      <c r="AD72" s="273"/>
      <c r="AE72" s="273"/>
      <c r="AF72" s="273"/>
      <c r="AG72" s="317"/>
      <c r="AH72" s="273"/>
      <c r="AI72" s="273"/>
    </row>
    <row r="73" spans="1:35" s="109" customFormat="1" ht="37.5">
      <c r="A73" s="275">
        <v>7</v>
      </c>
      <c r="B73" s="275" t="s">
        <v>1109</v>
      </c>
      <c r="C73" s="294" t="s">
        <v>808</v>
      </c>
      <c r="D73" s="275">
        <v>5</v>
      </c>
      <c r="E73" s="275" t="s">
        <v>53</v>
      </c>
      <c r="F73" s="526" t="s">
        <v>1034</v>
      </c>
      <c r="G73" s="314">
        <v>5</v>
      </c>
      <c r="H73" s="275" t="s">
        <v>311</v>
      </c>
      <c r="I73" s="275" t="s">
        <v>312</v>
      </c>
      <c r="J73" s="275" t="s">
        <v>815</v>
      </c>
      <c r="K73" s="314" t="s">
        <v>38</v>
      </c>
      <c r="L73" s="294"/>
      <c r="M73" s="294"/>
      <c r="N73" s="275" t="s">
        <v>45</v>
      </c>
      <c r="O73" s="99" t="s">
        <v>41</v>
      </c>
      <c r="P73" s="108"/>
      <c r="Q73" s="126"/>
      <c r="R73" s="108">
        <v>1</v>
      </c>
      <c r="S73" s="108"/>
      <c r="T73" s="108"/>
      <c r="U73" s="108"/>
      <c r="V73" s="108"/>
      <c r="W73" s="108"/>
      <c r="X73" s="108"/>
      <c r="Y73" s="108"/>
      <c r="Z73" s="108"/>
      <c r="AA73" s="108"/>
      <c r="AB73" s="280">
        <f>SUM(P74:AA74)</f>
        <v>123000</v>
      </c>
      <c r="AC73" s="262" t="s">
        <v>998</v>
      </c>
      <c r="AD73" s="262" t="s">
        <v>976</v>
      </c>
      <c r="AE73" s="262"/>
      <c r="AF73" s="262"/>
      <c r="AG73" s="314">
        <v>100</v>
      </c>
      <c r="AH73" s="280">
        <f>SUM(AH75:AH78)</f>
        <v>123000</v>
      </c>
      <c r="AI73" s="262" t="s">
        <v>976</v>
      </c>
    </row>
    <row r="74" spans="1:35" s="109" customFormat="1">
      <c r="A74" s="275"/>
      <c r="B74" s="275"/>
      <c r="C74" s="294"/>
      <c r="D74" s="275"/>
      <c r="E74" s="275"/>
      <c r="F74" s="526"/>
      <c r="G74" s="315"/>
      <c r="H74" s="275"/>
      <c r="I74" s="275"/>
      <c r="J74" s="275"/>
      <c r="K74" s="315"/>
      <c r="L74" s="294"/>
      <c r="M74" s="294"/>
      <c r="N74" s="275"/>
      <c r="O74" s="99" t="s">
        <v>19</v>
      </c>
      <c r="P74" s="68">
        <f>SUM(P76,P78)</f>
        <v>0</v>
      </c>
      <c r="Q74" s="68">
        <f t="shared" ref="Q74:AA74" si="18">SUM(Q76,Q78)</f>
        <v>3000</v>
      </c>
      <c r="R74" s="68">
        <f t="shared" si="18"/>
        <v>120000</v>
      </c>
      <c r="S74" s="68">
        <f t="shared" si="18"/>
        <v>0</v>
      </c>
      <c r="T74" s="68">
        <f t="shared" si="18"/>
        <v>0</v>
      </c>
      <c r="U74" s="68">
        <f t="shared" si="18"/>
        <v>0</v>
      </c>
      <c r="V74" s="68">
        <f t="shared" si="18"/>
        <v>0</v>
      </c>
      <c r="W74" s="68">
        <f t="shared" si="18"/>
        <v>0</v>
      </c>
      <c r="X74" s="68">
        <f t="shared" si="18"/>
        <v>0</v>
      </c>
      <c r="Y74" s="68">
        <f t="shared" si="18"/>
        <v>0</v>
      </c>
      <c r="Z74" s="68">
        <f t="shared" si="18"/>
        <v>0</v>
      </c>
      <c r="AA74" s="68">
        <f t="shared" si="18"/>
        <v>0</v>
      </c>
      <c r="AB74" s="281"/>
      <c r="AC74" s="262"/>
      <c r="AD74" s="262"/>
      <c r="AE74" s="262"/>
      <c r="AF74" s="262"/>
      <c r="AG74" s="315"/>
      <c r="AH74" s="281"/>
      <c r="AI74" s="262"/>
    </row>
    <row r="75" spans="1:35" s="45" customFormat="1">
      <c r="A75" s="296"/>
      <c r="B75" s="296"/>
      <c r="C75" s="304" t="s">
        <v>1024</v>
      </c>
      <c r="D75" s="364">
        <v>1</v>
      </c>
      <c r="E75" s="364" t="s">
        <v>53</v>
      </c>
      <c r="F75" s="527" t="s">
        <v>1031</v>
      </c>
      <c r="G75" s="522"/>
      <c r="H75" s="522"/>
      <c r="I75" s="522" t="s">
        <v>312</v>
      </c>
      <c r="J75" s="522" t="s">
        <v>313</v>
      </c>
      <c r="K75" s="522"/>
      <c r="L75" s="304" t="s">
        <v>34</v>
      </c>
      <c r="M75" s="304"/>
      <c r="N75" s="296" t="s">
        <v>66</v>
      </c>
      <c r="O75" s="75" t="s">
        <v>44</v>
      </c>
      <c r="P75" s="79"/>
      <c r="Q75" s="80"/>
      <c r="R75" s="79">
        <v>30</v>
      </c>
      <c r="S75" s="88"/>
      <c r="T75" s="88"/>
      <c r="U75" s="88"/>
      <c r="V75" s="88"/>
      <c r="W75" s="88"/>
      <c r="X75" s="88"/>
      <c r="Y75" s="88"/>
      <c r="Z75" s="88"/>
      <c r="AA75" s="88"/>
      <c r="AB75" s="260">
        <f>SUM(P76:AA76)</f>
        <v>120000</v>
      </c>
      <c r="AC75" s="273" t="s">
        <v>654</v>
      </c>
      <c r="AD75" s="273"/>
      <c r="AE75" s="273" t="s">
        <v>1011</v>
      </c>
      <c r="AF75" s="273"/>
      <c r="AG75" s="316">
        <v>80</v>
      </c>
      <c r="AH75" s="260">
        <f>SUM(P76:U76)</f>
        <v>120000</v>
      </c>
      <c r="AI75" s="273"/>
    </row>
    <row r="76" spans="1:35" s="45" customFormat="1" ht="41.45" customHeight="1">
      <c r="A76" s="296"/>
      <c r="B76" s="296"/>
      <c r="C76" s="304"/>
      <c r="D76" s="364"/>
      <c r="E76" s="364"/>
      <c r="F76" s="528"/>
      <c r="G76" s="523"/>
      <c r="H76" s="523"/>
      <c r="I76" s="523"/>
      <c r="J76" s="523"/>
      <c r="K76" s="523"/>
      <c r="L76" s="304"/>
      <c r="M76" s="304"/>
      <c r="N76" s="296"/>
      <c r="O76" s="75" t="s">
        <v>19</v>
      </c>
      <c r="P76" s="95"/>
      <c r="Q76" s="199"/>
      <c r="R76" s="95">
        <v>120000</v>
      </c>
      <c r="S76" s="53"/>
      <c r="T76" s="53"/>
      <c r="U76" s="53"/>
      <c r="V76" s="53"/>
      <c r="W76" s="53"/>
      <c r="X76" s="53"/>
      <c r="Y76" s="53"/>
      <c r="Z76" s="53"/>
      <c r="AA76" s="53"/>
      <c r="AB76" s="273"/>
      <c r="AC76" s="273"/>
      <c r="AD76" s="273"/>
      <c r="AE76" s="273"/>
      <c r="AF76" s="273"/>
      <c r="AG76" s="317"/>
      <c r="AH76" s="273"/>
      <c r="AI76" s="273"/>
    </row>
    <row r="77" spans="1:35" s="45" customFormat="1">
      <c r="A77" s="296"/>
      <c r="B77" s="296"/>
      <c r="C77" s="304" t="s">
        <v>798</v>
      </c>
      <c r="D77" s="364">
        <v>1</v>
      </c>
      <c r="E77" s="364" t="s">
        <v>53</v>
      </c>
      <c r="F77" s="527" t="s">
        <v>1031</v>
      </c>
      <c r="G77" s="522"/>
      <c r="H77" s="522"/>
      <c r="I77" s="522" t="s">
        <v>146</v>
      </c>
      <c r="J77" s="522" t="s">
        <v>147</v>
      </c>
      <c r="K77" s="522"/>
      <c r="L77" s="304" t="s">
        <v>34</v>
      </c>
      <c r="M77" s="304"/>
      <c r="N77" s="296" t="s">
        <v>415</v>
      </c>
      <c r="O77" s="75" t="s">
        <v>44</v>
      </c>
      <c r="P77" s="79"/>
      <c r="Q77" s="80">
        <v>20</v>
      </c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260">
        <f>SUM(P78:AA78)</f>
        <v>3000</v>
      </c>
      <c r="AC77" s="273"/>
      <c r="AD77" s="273"/>
      <c r="AE77" s="273"/>
      <c r="AF77" s="273"/>
      <c r="AG77" s="316">
        <v>20</v>
      </c>
      <c r="AH77" s="260">
        <f>SUM(P78:U78)</f>
        <v>3000</v>
      </c>
      <c r="AI77" s="273"/>
    </row>
    <row r="78" spans="1:35" s="45" customFormat="1" ht="30" customHeight="1">
      <c r="A78" s="296"/>
      <c r="B78" s="296"/>
      <c r="C78" s="304"/>
      <c r="D78" s="364"/>
      <c r="E78" s="364"/>
      <c r="F78" s="528"/>
      <c r="G78" s="523"/>
      <c r="H78" s="523"/>
      <c r="I78" s="523"/>
      <c r="J78" s="523"/>
      <c r="K78" s="523"/>
      <c r="L78" s="304"/>
      <c r="M78" s="304"/>
      <c r="N78" s="296"/>
      <c r="O78" s="75" t="s">
        <v>19</v>
      </c>
      <c r="P78" s="79"/>
      <c r="Q78" s="44">
        <v>3000</v>
      </c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273"/>
      <c r="AC78" s="273"/>
      <c r="AD78" s="273"/>
      <c r="AE78" s="273"/>
      <c r="AF78" s="273"/>
      <c r="AG78" s="317"/>
      <c r="AH78" s="273"/>
      <c r="AI78" s="273"/>
    </row>
    <row r="79" spans="1:35" s="109" customFormat="1">
      <c r="A79" s="275">
        <v>8</v>
      </c>
      <c r="B79" s="275" t="s">
        <v>1110</v>
      </c>
      <c r="C79" s="524" t="s">
        <v>809</v>
      </c>
      <c r="D79" s="275">
        <v>6</v>
      </c>
      <c r="E79" s="275" t="s">
        <v>787</v>
      </c>
      <c r="F79" s="294"/>
      <c r="G79" s="314">
        <v>1</v>
      </c>
      <c r="H79" s="275" t="s">
        <v>797</v>
      </c>
      <c r="I79" s="538" t="s">
        <v>436</v>
      </c>
      <c r="J79" s="538" t="s">
        <v>445</v>
      </c>
      <c r="K79" s="314" t="s">
        <v>56</v>
      </c>
      <c r="L79" s="294"/>
      <c r="M79" s="294"/>
      <c r="N79" s="275" t="s">
        <v>151</v>
      </c>
      <c r="O79" s="99" t="s">
        <v>94</v>
      </c>
      <c r="P79" s="108"/>
      <c r="Q79" s="108"/>
      <c r="R79" s="108">
        <v>2</v>
      </c>
      <c r="S79" s="108"/>
      <c r="T79" s="108"/>
      <c r="U79" s="108">
        <v>2</v>
      </c>
      <c r="V79" s="108"/>
      <c r="W79" s="108"/>
      <c r="X79" s="108">
        <v>2</v>
      </c>
      <c r="Y79" s="108"/>
      <c r="Z79" s="108">
        <v>2</v>
      </c>
      <c r="AA79" s="108"/>
      <c r="AB79" s="261">
        <f>SUM(P80:AA80)</f>
        <v>80000</v>
      </c>
      <c r="AC79" s="262" t="s">
        <v>998</v>
      </c>
      <c r="AD79" s="262" t="s">
        <v>977</v>
      </c>
      <c r="AE79" s="262"/>
      <c r="AF79" s="262"/>
      <c r="AG79" s="314">
        <f>SUM(AG81:AG88)</f>
        <v>100</v>
      </c>
      <c r="AH79" s="261">
        <f>SUM(AH81:AH88)</f>
        <v>42500</v>
      </c>
      <c r="AI79" s="262" t="s">
        <v>977</v>
      </c>
    </row>
    <row r="80" spans="1:35" s="109" customFormat="1" ht="56.25" customHeight="1">
      <c r="A80" s="275"/>
      <c r="B80" s="275"/>
      <c r="C80" s="525"/>
      <c r="D80" s="275"/>
      <c r="E80" s="275"/>
      <c r="F80" s="294"/>
      <c r="G80" s="315"/>
      <c r="H80" s="275"/>
      <c r="I80" s="538"/>
      <c r="J80" s="538"/>
      <c r="K80" s="315"/>
      <c r="L80" s="294"/>
      <c r="M80" s="294"/>
      <c r="N80" s="275"/>
      <c r="O80" s="99" t="s">
        <v>19</v>
      </c>
      <c r="P80" s="114">
        <f>SUM(P82,P84,P86,P88)</f>
        <v>2500</v>
      </c>
      <c r="Q80" s="114">
        <f t="shared" ref="Q80:AA80" si="19">SUM(Q82,Q84,Q86,Q88)</f>
        <v>8000</v>
      </c>
      <c r="R80" s="114">
        <f t="shared" si="19"/>
        <v>8000</v>
      </c>
      <c r="S80" s="114">
        <f t="shared" si="19"/>
        <v>8000</v>
      </c>
      <c r="T80" s="114">
        <f t="shared" si="19"/>
        <v>8000</v>
      </c>
      <c r="U80" s="114">
        <f t="shared" si="19"/>
        <v>8000</v>
      </c>
      <c r="V80" s="114">
        <f t="shared" si="19"/>
        <v>8000</v>
      </c>
      <c r="W80" s="114">
        <f t="shared" si="19"/>
        <v>8000</v>
      </c>
      <c r="X80" s="114">
        <f t="shared" si="19"/>
        <v>8000</v>
      </c>
      <c r="Y80" s="114">
        <f t="shared" si="19"/>
        <v>8000</v>
      </c>
      <c r="Z80" s="114">
        <f t="shared" si="19"/>
        <v>5500</v>
      </c>
      <c r="AA80" s="114">
        <f t="shared" si="19"/>
        <v>0</v>
      </c>
      <c r="AB80" s="262"/>
      <c r="AC80" s="262"/>
      <c r="AD80" s="262"/>
      <c r="AE80" s="262"/>
      <c r="AF80" s="262"/>
      <c r="AG80" s="315"/>
      <c r="AH80" s="262"/>
      <c r="AI80" s="262"/>
    </row>
    <row r="81" spans="1:35">
      <c r="A81" s="375"/>
      <c r="B81" s="375"/>
      <c r="C81" s="293" t="s">
        <v>786</v>
      </c>
      <c r="D81" s="375">
        <v>1</v>
      </c>
      <c r="E81" s="375" t="s">
        <v>787</v>
      </c>
      <c r="F81" s="491" t="s">
        <v>1036</v>
      </c>
      <c r="G81" s="316"/>
      <c r="H81" s="296"/>
      <c r="I81" s="364" t="s">
        <v>436</v>
      </c>
      <c r="J81" s="364" t="s">
        <v>445</v>
      </c>
      <c r="K81" s="316"/>
      <c r="L81" s="304"/>
      <c r="M81" s="360" t="s">
        <v>791</v>
      </c>
      <c r="N81" s="375" t="s">
        <v>151</v>
      </c>
      <c r="O81" s="85" t="s">
        <v>94</v>
      </c>
      <c r="P81" s="86"/>
      <c r="Q81" s="77"/>
      <c r="R81" s="85">
        <v>2</v>
      </c>
      <c r="S81" s="85"/>
      <c r="T81" s="85"/>
      <c r="U81" s="85">
        <v>2</v>
      </c>
      <c r="V81" s="85"/>
      <c r="W81" s="85"/>
      <c r="X81" s="85">
        <v>2</v>
      </c>
      <c r="Y81" s="85"/>
      <c r="Z81" s="85">
        <v>2</v>
      </c>
      <c r="AA81" s="77"/>
      <c r="AB81" s="260">
        <f>SUM(P82:AA82)</f>
        <v>50000</v>
      </c>
      <c r="AC81" s="290"/>
      <c r="AD81" s="290"/>
      <c r="AE81" s="290"/>
      <c r="AF81" s="290"/>
      <c r="AG81" s="312">
        <v>25</v>
      </c>
      <c r="AH81" s="260">
        <f>SUM(P82:U82)</f>
        <v>27500</v>
      </c>
      <c r="AI81" s="290"/>
    </row>
    <row r="82" spans="1:35" ht="40.15" customHeight="1">
      <c r="A82" s="375"/>
      <c r="B82" s="375"/>
      <c r="C82" s="293"/>
      <c r="D82" s="375"/>
      <c r="E82" s="375"/>
      <c r="F82" s="491"/>
      <c r="G82" s="317"/>
      <c r="H82" s="296"/>
      <c r="I82" s="364"/>
      <c r="J82" s="364"/>
      <c r="K82" s="317"/>
      <c r="L82" s="304"/>
      <c r="M82" s="361"/>
      <c r="N82" s="375"/>
      <c r="O82" s="85" t="s">
        <v>19</v>
      </c>
      <c r="P82" s="134">
        <v>2500</v>
      </c>
      <c r="Q82" s="134">
        <v>5000</v>
      </c>
      <c r="R82" s="134">
        <v>5000</v>
      </c>
      <c r="S82" s="134">
        <v>5000</v>
      </c>
      <c r="T82" s="134">
        <v>5000</v>
      </c>
      <c r="U82" s="134">
        <v>5000</v>
      </c>
      <c r="V82" s="134">
        <v>5000</v>
      </c>
      <c r="W82" s="134">
        <v>5000</v>
      </c>
      <c r="X82" s="134">
        <v>5000</v>
      </c>
      <c r="Y82" s="134">
        <v>5000</v>
      </c>
      <c r="Z82" s="134">
        <v>2500</v>
      </c>
      <c r="AA82" s="135"/>
      <c r="AB82" s="273"/>
      <c r="AC82" s="290"/>
      <c r="AD82" s="290"/>
      <c r="AE82" s="290"/>
      <c r="AF82" s="290"/>
      <c r="AG82" s="313"/>
      <c r="AH82" s="273"/>
      <c r="AI82" s="290"/>
    </row>
    <row r="83" spans="1:35" ht="37.5">
      <c r="A83" s="375"/>
      <c r="B83" s="375"/>
      <c r="C83" s="472" t="s">
        <v>788</v>
      </c>
      <c r="D83" s="375">
        <v>2</v>
      </c>
      <c r="E83" s="375" t="s">
        <v>787</v>
      </c>
      <c r="F83" s="491" t="s">
        <v>1036</v>
      </c>
      <c r="G83" s="316"/>
      <c r="H83" s="296"/>
      <c r="I83" s="364" t="s">
        <v>436</v>
      </c>
      <c r="J83" s="364" t="s">
        <v>445</v>
      </c>
      <c r="K83" s="316"/>
      <c r="L83" s="360" t="s">
        <v>34</v>
      </c>
      <c r="M83" s="304"/>
      <c r="N83" s="375" t="s">
        <v>45</v>
      </c>
      <c r="O83" s="85" t="s">
        <v>41</v>
      </c>
      <c r="P83" s="86"/>
      <c r="Q83" s="77"/>
      <c r="R83" s="77"/>
      <c r="S83" s="77"/>
      <c r="T83" s="77"/>
      <c r="U83" s="77"/>
      <c r="V83" s="77"/>
      <c r="W83" s="77"/>
      <c r="X83" s="77"/>
      <c r="Y83" s="77"/>
      <c r="Z83" s="85">
        <v>1</v>
      </c>
      <c r="AA83" s="77"/>
      <c r="AB83" s="260">
        <f t="shared" ref="AB83" si="20">SUM(P84:AA84)</f>
        <v>30000</v>
      </c>
      <c r="AC83" s="290"/>
      <c r="AD83" s="290"/>
      <c r="AE83" s="290"/>
      <c r="AF83" s="290"/>
      <c r="AG83" s="312">
        <v>25</v>
      </c>
      <c r="AH83" s="260">
        <f>SUM(P84:U84)</f>
        <v>15000</v>
      </c>
      <c r="AI83" s="290"/>
    </row>
    <row r="84" spans="1:35" ht="23.45" customHeight="1">
      <c r="A84" s="375"/>
      <c r="B84" s="375"/>
      <c r="C84" s="368"/>
      <c r="D84" s="375"/>
      <c r="E84" s="375"/>
      <c r="F84" s="491"/>
      <c r="G84" s="317"/>
      <c r="H84" s="296"/>
      <c r="I84" s="364"/>
      <c r="J84" s="364"/>
      <c r="K84" s="317"/>
      <c r="L84" s="361"/>
      <c r="M84" s="304"/>
      <c r="N84" s="375"/>
      <c r="O84" s="85" t="s">
        <v>19</v>
      </c>
      <c r="P84" s="86"/>
      <c r="Q84" s="134">
        <v>3000</v>
      </c>
      <c r="R84" s="134">
        <v>3000</v>
      </c>
      <c r="S84" s="134">
        <v>3000</v>
      </c>
      <c r="T84" s="134">
        <v>3000</v>
      </c>
      <c r="U84" s="134">
        <v>3000</v>
      </c>
      <c r="V84" s="134">
        <v>3000</v>
      </c>
      <c r="W84" s="134">
        <v>3000</v>
      </c>
      <c r="X84" s="134">
        <v>3000</v>
      </c>
      <c r="Y84" s="134">
        <v>3000</v>
      </c>
      <c r="Z84" s="134">
        <v>3000</v>
      </c>
      <c r="AA84" s="77"/>
      <c r="AB84" s="273"/>
      <c r="AC84" s="290"/>
      <c r="AD84" s="290"/>
      <c r="AE84" s="290"/>
      <c r="AF84" s="290"/>
      <c r="AG84" s="313"/>
      <c r="AH84" s="273"/>
      <c r="AI84" s="290"/>
    </row>
    <row r="85" spans="1:35">
      <c r="A85" s="375"/>
      <c r="B85" s="375"/>
      <c r="C85" s="293" t="s">
        <v>789</v>
      </c>
      <c r="D85" s="312">
        <v>3</v>
      </c>
      <c r="E85" s="375" t="s">
        <v>787</v>
      </c>
      <c r="F85" s="491" t="s">
        <v>1036</v>
      </c>
      <c r="G85" s="316"/>
      <c r="H85" s="316"/>
      <c r="I85" s="364" t="s">
        <v>436</v>
      </c>
      <c r="J85" s="364" t="s">
        <v>445</v>
      </c>
      <c r="K85" s="316"/>
      <c r="L85" s="362"/>
      <c r="M85" s="360" t="s">
        <v>791</v>
      </c>
      <c r="N85" s="375" t="s">
        <v>151</v>
      </c>
      <c r="O85" s="85" t="s">
        <v>94</v>
      </c>
      <c r="P85" s="86"/>
      <c r="Q85" s="77"/>
      <c r="R85" s="77"/>
      <c r="S85" s="77"/>
      <c r="T85" s="77"/>
      <c r="U85" s="77"/>
      <c r="V85" s="77"/>
      <c r="W85" s="77"/>
      <c r="X85" s="77"/>
      <c r="Y85" s="77"/>
      <c r="Z85" s="85">
        <v>8</v>
      </c>
      <c r="AA85" s="77"/>
      <c r="AB85" s="260">
        <f t="shared" ref="AB85" si="21">SUM(P86:AA86)</f>
        <v>0</v>
      </c>
      <c r="AC85" s="312"/>
      <c r="AD85" s="291"/>
      <c r="AE85" s="312"/>
      <c r="AF85" s="312"/>
      <c r="AG85" s="567">
        <v>25</v>
      </c>
      <c r="AH85" s="260">
        <f>SUM(P86:U86)</f>
        <v>0</v>
      </c>
      <c r="AI85" s="291"/>
    </row>
    <row r="86" spans="1:35" ht="25.9" customHeight="1">
      <c r="A86" s="375"/>
      <c r="B86" s="375"/>
      <c r="C86" s="293"/>
      <c r="D86" s="313"/>
      <c r="E86" s="375"/>
      <c r="F86" s="491"/>
      <c r="G86" s="317"/>
      <c r="H86" s="317"/>
      <c r="I86" s="364"/>
      <c r="J86" s="364"/>
      <c r="K86" s="317"/>
      <c r="L86" s="363"/>
      <c r="M86" s="361"/>
      <c r="N86" s="375"/>
      <c r="O86" s="85"/>
      <c r="P86" s="86"/>
      <c r="Q86" s="77"/>
      <c r="R86" s="77"/>
      <c r="S86" s="77"/>
      <c r="T86" s="77"/>
      <c r="U86" s="77"/>
      <c r="V86" s="77"/>
      <c r="W86" s="77"/>
      <c r="X86" s="77"/>
      <c r="Y86" s="77"/>
      <c r="Z86" s="85"/>
      <c r="AA86" s="77"/>
      <c r="AB86" s="273"/>
      <c r="AC86" s="313"/>
      <c r="AD86" s="292"/>
      <c r="AE86" s="313"/>
      <c r="AF86" s="313"/>
      <c r="AG86" s="568"/>
      <c r="AH86" s="273"/>
      <c r="AI86" s="292"/>
    </row>
    <row r="87" spans="1:35" ht="37.5">
      <c r="A87" s="375"/>
      <c r="B87" s="375"/>
      <c r="C87" s="293" t="s">
        <v>790</v>
      </c>
      <c r="D87" s="375">
        <v>4</v>
      </c>
      <c r="E87" s="375" t="s">
        <v>787</v>
      </c>
      <c r="F87" s="491" t="s">
        <v>1036</v>
      </c>
      <c r="G87" s="316"/>
      <c r="H87" s="296"/>
      <c r="I87" s="364" t="s">
        <v>436</v>
      </c>
      <c r="J87" s="364" t="s">
        <v>445</v>
      </c>
      <c r="K87" s="316"/>
      <c r="L87" s="367" t="s">
        <v>34</v>
      </c>
      <c r="M87" s="293"/>
      <c r="N87" s="375" t="s">
        <v>45</v>
      </c>
      <c r="O87" s="85" t="s">
        <v>41</v>
      </c>
      <c r="P87" s="86"/>
      <c r="Q87" s="77"/>
      <c r="R87" s="77"/>
      <c r="S87" s="77"/>
      <c r="T87" s="77"/>
      <c r="U87" s="77"/>
      <c r="V87" s="77"/>
      <c r="W87" s="77"/>
      <c r="X87" s="77"/>
      <c r="Y87" s="77"/>
      <c r="Z87" s="85">
        <v>1</v>
      </c>
      <c r="AA87" s="77"/>
      <c r="AB87" s="260">
        <f t="shared" ref="AB87" si="22">SUM(P88:AA88)</f>
        <v>0</v>
      </c>
      <c r="AC87" s="290"/>
      <c r="AD87" s="290"/>
      <c r="AE87" s="290"/>
      <c r="AF87" s="290"/>
      <c r="AG87" s="312">
        <v>25</v>
      </c>
      <c r="AH87" s="260">
        <f>SUM(P88:U88)</f>
        <v>0</v>
      </c>
      <c r="AI87" s="290"/>
    </row>
    <row r="88" spans="1:35" ht="26.45" customHeight="1">
      <c r="A88" s="375"/>
      <c r="B88" s="375"/>
      <c r="C88" s="293"/>
      <c r="D88" s="375"/>
      <c r="E88" s="375"/>
      <c r="F88" s="491"/>
      <c r="G88" s="317"/>
      <c r="H88" s="296"/>
      <c r="I88" s="364"/>
      <c r="J88" s="364"/>
      <c r="K88" s="317"/>
      <c r="L88" s="368"/>
      <c r="M88" s="293"/>
      <c r="N88" s="375"/>
      <c r="O88" s="85" t="s">
        <v>19</v>
      </c>
      <c r="P88" s="86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273"/>
      <c r="AC88" s="290"/>
      <c r="AD88" s="290"/>
      <c r="AE88" s="290"/>
      <c r="AF88" s="290"/>
      <c r="AG88" s="313"/>
      <c r="AH88" s="273"/>
      <c r="AI88" s="290"/>
    </row>
    <row r="89" spans="1:35" s="109" customFormat="1" ht="56.25">
      <c r="A89" s="275">
        <v>9</v>
      </c>
      <c r="B89" s="275" t="s">
        <v>1111</v>
      </c>
      <c r="C89" s="294" t="s">
        <v>810</v>
      </c>
      <c r="D89" s="275">
        <v>7</v>
      </c>
      <c r="E89" s="275" t="s">
        <v>755</v>
      </c>
      <c r="F89" s="295" t="s">
        <v>1037</v>
      </c>
      <c r="G89" s="314">
        <v>4</v>
      </c>
      <c r="H89" s="295" t="s">
        <v>32</v>
      </c>
      <c r="I89" s="275" t="s">
        <v>580</v>
      </c>
      <c r="J89" s="275" t="s">
        <v>421</v>
      </c>
      <c r="K89" s="314" t="s">
        <v>33</v>
      </c>
      <c r="L89" s="294"/>
      <c r="M89" s="294"/>
      <c r="N89" s="275" t="s">
        <v>45</v>
      </c>
      <c r="O89" s="99" t="s">
        <v>45</v>
      </c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261">
        <f>SUM(P90:AA90)</f>
        <v>263960</v>
      </c>
      <c r="AC89" s="262" t="s">
        <v>998</v>
      </c>
      <c r="AD89" s="262" t="s">
        <v>973</v>
      </c>
      <c r="AE89" s="262"/>
      <c r="AF89" s="262"/>
      <c r="AG89" s="314">
        <f>SUM(AG91:AG98)</f>
        <v>100</v>
      </c>
      <c r="AH89" s="261">
        <f>SUM(AH91:AH98)</f>
        <v>159100</v>
      </c>
      <c r="AI89" s="262" t="s">
        <v>973</v>
      </c>
    </row>
    <row r="90" spans="1:35" s="109" customFormat="1" ht="8.4499999999999993" customHeight="1">
      <c r="A90" s="275"/>
      <c r="B90" s="275"/>
      <c r="C90" s="294"/>
      <c r="D90" s="275"/>
      <c r="E90" s="275"/>
      <c r="F90" s="295"/>
      <c r="G90" s="315"/>
      <c r="H90" s="295"/>
      <c r="I90" s="275"/>
      <c r="J90" s="275"/>
      <c r="K90" s="315"/>
      <c r="L90" s="383"/>
      <c r="M90" s="294"/>
      <c r="N90" s="275"/>
      <c r="O90" s="99" t="s">
        <v>19</v>
      </c>
      <c r="P90" s="112">
        <f t="shared" ref="P90:AA90" si="23">SUM(P92,P94,P96,P98)</f>
        <v>12500</v>
      </c>
      <c r="Q90" s="112">
        <f t="shared" si="23"/>
        <v>82100</v>
      </c>
      <c r="R90" s="112">
        <f t="shared" si="23"/>
        <v>7200</v>
      </c>
      <c r="S90" s="112">
        <f t="shared" si="23"/>
        <v>12200</v>
      </c>
      <c r="T90" s="112">
        <f t="shared" si="23"/>
        <v>27900</v>
      </c>
      <c r="U90" s="112">
        <f t="shared" si="23"/>
        <v>17200</v>
      </c>
      <c r="V90" s="112">
        <f t="shared" si="23"/>
        <v>0</v>
      </c>
      <c r="W90" s="112">
        <f t="shared" si="23"/>
        <v>34660</v>
      </c>
      <c r="X90" s="112">
        <f t="shared" si="23"/>
        <v>27000</v>
      </c>
      <c r="Y90" s="112">
        <f t="shared" si="23"/>
        <v>30200</v>
      </c>
      <c r="Z90" s="112">
        <f t="shared" si="23"/>
        <v>13000</v>
      </c>
      <c r="AA90" s="112">
        <f t="shared" si="23"/>
        <v>0</v>
      </c>
      <c r="AB90" s="262"/>
      <c r="AC90" s="262"/>
      <c r="AD90" s="262"/>
      <c r="AE90" s="262"/>
      <c r="AF90" s="262"/>
      <c r="AG90" s="315"/>
      <c r="AH90" s="262"/>
      <c r="AI90" s="262"/>
    </row>
    <row r="91" spans="1:35" s="45" customFormat="1">
      <c r="A91" s="296"/>
      <c r="B91" s="296"/>
      <c r="C91" s="304" t="s">
        <v>754</v>
      </c>
      <c r="D91" s="296">
        <v>1</v>
      </c>
      <c r="E91" s="296" t="s">
        <v>755</v>
      </c>
      <c r="F91" s="302" t="s">
        <v>1037</v>
      </c>
      <c r="G91" s="316"/>
      <c r="H91" s="302"/>
      <c r="I91" s="296" t="s">
        <v>580</v>
      </c>
      <c r="J91" s="296" t="s">
        <v>421</v>
      </c>
      <c r="K91" s="316"/>
      <c r="L91" s="304" t="s">
        <v>34</v>
      </c>
      <c r="M91" s="304"/>
      <c r="N91" s="296" t="s">
        <v>733</v>
      </c>
      <c r="O91" s="75" t="s">
        <v>44</v>
      </c>
      <c r="P91" s="79"/>
      <c r="Q91" s="75">
        <v>50</v>
      </c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260">
        <f t="shared" ref="AB91" si="24">SUM(P92:AA92)</f>
        <v>75600</v>
      </c>
      <c r="AC91" s="273" t="s">
        <v>654</v>
      </c>
      <c r="AD91" s="357"/>
      <c r="AE91" s="357" t="s">
        <v>963</v>
      </c>
      <c r="AF91" s="273" t="s">
        <v>970</v>
      </c>
      <c r="AG91" s="316">
        <v>30</v>
      </c>
      <c r="AH91" s="260">
        <f>SUM(P92:U92)</f>
        <v>75600</v>
      </c>
      <c r="AI91" s="357"/>
    </row>
    <row r="92" spans="1:35" s="45" customFormat="1">
      <c r="A92" s="296"/>
      <c r="B92" s="296"/>
      <c r="C92" s="304"/>
      <c r="D92" s="296"/>
      <c r="E92" s="296"/>
      <c r="F92" s="302"/>
      <c r="G92" s="317"/>
      <c r="H92" s="302"/>
      <c r="I92" s="296"/>
      <c r="J92" s="296"/>
      <c r="K92" s="317"/>
      <c r="L92" s="304"/>
      <c r="M92" s="304"/>
      <c r="N92" s="296"/>
      <c r="O92" s="75" t="s">
        <v>19</v>
      </c>
      <c r="P92" s="79"/>
      <c r="Q92" s="53">
        <v>75600</v>
      </c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273"/>
      <c r="AC92" s="273"/>
      <c r="AD92" s="273"/>
      <c r="AE92" s="273"/>
      <c r="AF92" s="273"/>
      <c r="AG92" s="317"/>
      <c r="AH92" s="273"/>
      <c r="AI92" s="273"/>
    </row>
    <row r="93" spans="1:35" s="45" customFormat="1" ht="37.5">
      <c r="A93" s="296"/>
      <c r="B93" s="296"/>
      <c r="C93" s="304" t="s">
        <v>756</v>
      </c>
      <c r="D93" s="296">
        <v>2</v>
      </c>
      <c r="E93" s="296" t="s">
        <v>755</v>
      </c>
      <c r="F93" s="302" t="s">
        <v>1037</v>
      </c>
      <c r="G93" s="316"/>
      <c r="H93" s="302"/>
      <c r="I93" s="296" t="s">
        <v>580</v>
      </c>
      <c r="J93" s="296" t="s">
        <v>421</v>
      </c>
      <c r="K93" s="316"/>
      <c r="L93" s="304" t="s">
        <v>34</v>
      </c>
      <c r="M93" s="304"/>
      <c r="N93" s="296" t="s">
        <v>891</v>
      </c>
      <c r="O93" s="75" t="s">
        <v>41</v>
      </c>
      <c r="P93" s="79"/>
      <c r="Q93" s="88"/>
      <c r="R93" s="88"/>
      <c r="S93" s="88"/>
      <c r="T93" s="88"/>
      <c r="U93" s="88"/>
      <c r="V93" s="88"/>
      <c r="W93" s="88"/>
      <c r="X93" s="88"/>
      <c r="Y93" s="75">
        <v>1</v>
      </c>
      <c r="Z93" s="75"/>
      <c r="AA93" s="88"/>
      <c r="AB93" s="260">
        <f>SUM(P94:AA94)</f>
        <v>93460</v>
      </c>
      <c r="AC93" s="273"/>
      <c r="AD93" s="273"/>
      <c r="AE93" s="273"/>
      <c r="AF93" s="273"/>
      <c r="AG93" s="316">
        <v>45</v>
      </c>
      <c r="AH93" s="260">
        <f>SUM(P94:U94)</f>
        <v>24600</v>
      </c>
      <c r="AI93" s="273"/>
    </row>
    <row r="94" spans="1:35" s="45" customFormat="1">
      <c r="A94" s="296"/>
      <c r="B94" s="296"/>
      <c r="C94" s="304"/>
      <c r="D94" s="296"/>
      <c r="E94" s="296"/>
      <c r="F94" s="302"/>
      <c r="G94" s="317"/>
      <c r="H94" s="302"/>
      <c r="I94" s="296"/>
      <c r="J94" s="296"/>
      <c r="K94" s="317"/>
      <c r="L94" s="304"/>
      <c r="M94" s="304"/>
      <c r="N94" s="296"/>
      <c r="O94" s="75" t="s">
        <v>19</v>
      </c>
      <c r="P94" s="95">
        <v>9000</v>
      </c>
      <c r="Q94" s="95">
        <v>3000</v>
      </c>
      <c r="R94" s="95">
        <v>4200</v>
      </c>
      <c r="S94" s="95">
        <v>4200</v>
      </c>
      <c r="T94" s="95">
        <v>0</v>
      </c>
      <c r="U94" s="95">
        <v>4200</v>
      </c>
      <c r="V94" s="95">
        <v>0</v>
      </c>
      <c r="W94" s="95">
        <v>26660</v>
      </c>
      <c r="X94" s="95">
        <v>19000</v>
      </c>
      <c r="Y94" s="95">
        <v>23200</v>
      </c>
      <c r="Z94" s="95">
        <v>0</v>
      </c>
      <c r="AA94" s="88"/>
      <c r="AB94" s="273"/>
      <c r="AC94" s="273"/>
      <c r="AD94" s="273"/>
      <c r="AE94" s="273"/>
      <c r="AF94" s="273"/>
      <c r="AG94" s="317"/>
      <c r="AH94" s="273"/>
      <c r="AI94" s="273"/>
    </row>
    <row r="95" spans="1:35" s="45" customFormat="1">
      <c r="A95" s="316"/>
      <c r="B95" s="316"/>
      <c r="C95" s="365" t="s">
        <v>757</v>
      </c>
      <c r="D95" s="316">
        <v>3</v>
      </c>
      <c r="E95" s="296" t="s">
        <v>755</v>
      </c>
      <c r="F95" s="302" t="s">
        <v>1037</v>
      </c>
      <c r="G95" s="316"/>
      <c r="H95" s="316"/>
      <c r="I95" s="316"/>
      <c r="J95" s="316"/>
      <c r="K95" s="316"/>
      <c r="L95" s="365"/>
      <c r="M95" s="365"/>
      <c r="N95" s="316" t="s">
        <v>334</v>
      </c>
      <c r="O95" s="75" t="s">
        <v>335</v>
      </c>
      <c r="P95" s="79"/>
      <c r="Q95" s="88"/>
      <c r="R95" s="88"/>
      <c r="S95" s="88"/>
      <c r="T95" s="75">
        <v>1</v>
      </c>
      <c r="U95" s="75"/>
      <c r="V95" s="88"/>
      <c r="W95" s="88"/>
      <c r="X95" s="88"/>
      <c r="Y95" s="88"/>
      <c r="Z95" s="88"/>
      <c r="AA95" s="88"/>
      <c r="AB95" s="260">
        <f t="shared" ref="AB95" si="25">SUM(P96:AA96)</f>
        <v>19900</v>
      </c>
      <c r="AC95" s="282"/>
      <c r="AD95" s="282"/>
      <c r="AE95" s="282"/>
      <c r="AF95" s="282"/>
      <c r="AG95" s="316">
        <v>5</v>
      </c>
      <c r="AH95" s="260">
        <f>SUM(P96:U96)</f>
        <v>19900</v>
      </c>
      <c r="AI95" s="282"/>
    </row>
    <row r="96" spans="1:35" s="45" customFormat="1" ht="12" customHeight="1">
      <c r="A96" s="317"/>
      <c r="B96" s="317"/>
      <c r="C96" s="366"/>
      <c r="D96" s="317"/>
      <c r="E96" s="296"/>
      <c r="F96" s="302"/>
      <c r="G96" s="317"/>
      <c r="H96" s="317"/>
      <c r="I96" s="317"/>
      <c r="J96" s="317"/>
      <c r="K96" s="317"/>
      <c r="L96" s="366"/>
      <c r="M96" s="366"/>
      <c r="N96" s="317"/>
      <c r="O96" s="75" t="s">
        <v>19</v>
      </c>
      <c r="P96" s="79"/>
      <c r="Q96" s="88"/>
      <c r="R96" s="88"/>
      <c r="S96" s="88"/>
      <c r="T96" s="95">
        <v>19900</v>
      </c>
      <c r="U96" s="95"/>
      <c r="V96" s="88"/>
      <c r="W96" s="88"/>
      <c r="X96" s="88"/>
      <c r="Y96" s="88"/>
      <c r="Z96" s="88"/>
      <c r="AA96" s="88"/>
      <c r="AB96" s="273"/>
      <c r="AC96" s="283"/>
      <c r="AD96" s="283"/>
      <c r="AE96" s="283"/>
      <c r="AF96" s="283"/>
      <c r="AG96" s="317"/>
      <c r="AH96" s="273"/>
      <c r="AI96" s="283"/>
    </row>
    <row r="97" spans="1:35" s="45" customFormat="1">
      <c r="A97" s="316"/>
      <c r="B97" s="316"/>
      <c r="C97" s="365" t="s">
        <v>775</v>
      </c>
      <c r="D97" s="316">
        <v>3</v>
      </c>
      <c r="E97" s="316" t="s">
        <v>755</v>
      </c>
      <c r="F97" s="310" t="s">
        <v>1038</v>
      </c>
      <c r="G97" s="316"/>
      <c r="H97" s="310"/>
      <c r="I97" s="296" t="s">
        <v>580</v>
      </c>
      <c r="J97" s="296" t="s">
        <v>421</v>
      </c>
      <c r="K97" s="316"/>
      <c r="L97" s="365" t="s">
        <v>34</v>
      </c>
      <c r="M97" s="365" t="s">
        <v>776</v>
      </c>
      <c r="N97" s="316" t="s">
        <v>151</v>
      </c>
      <c r="O97" s="75" t="s">
        <v>94</v>
      </c>
      <c r="P97" s="79"/>
      <c r="Q97" s="88"/>
      <c r="R97" s="88"/>
      <c r="S97" s="75">
        <v>2</v>
      </c>
      <c r="T97" s="75">
        <v>2</v>
      </c>
      <c r="U97" s="75">
        <v>4</v>
      </c>
      <c r="V97" s="88"/>
      <c r="W97" s="88"/>
      <c r="X97" s="88"/>
      <c r="Y97" s="88"/>
      <c r="Z97" s="88"/>
      <c r="AA97" s="88"/>
      <c r="AB97" s="260">
        <f t="shared" ref="AB97" si="26">SUM(P98:AA98)</f>
        <v>75000</v>
      </c>
      <c r="AC97" s="282"/>
      <c r="AD97" s="282"/>
      <c r="AE97" s="282"/>
      <c r="AF97" s="282"/>
      <c r="AG97" s="316">
        <v>20</v>
      </c>
      <c r="AH97" s="260">
        <f>SUM(P98:U98)</f>
        <v>39000</v>
      </c>
      <c r="AI97" s="282"/>
    </row>
    <row r="98" spans="1:35" s="45" customFormat="1">
      <c r="A98" s="317"/>
      <c r="B98" s="317"/>
      <c r="C98" s="366"/>
      <c r="D98" s="317"/>
      <c r="E98" s="317"/>
      <c r="F98" s="311"/>
      <c r="G98" s="317"/>
      <c r="H98" s="311"/>
      <c r="I98" s="296"/>
      <c r="J98" s="296"/>
      <c r="K98" s="317"/>
      <c r="L98" s="366"/>
      <c r="M98" s="366"/>
      <c r="N98" s="317"/>
      <c r="O98" s="75" t="s">
        <v>19</v>
      </c>
      <c r="P98" s="95">
        <v>3500</v>
      </c>
      <c r="Q98" s="53">
        <v>3500</v>
      </c>
      <c r="R98" s="53">
        <v>3000</v>
      </c>
      <c r="S98" s="53">
        <v>8000</v>
      </c>
      <c r="T98" s="53">
        <v>8000</v>
      </c>
      <c r="U98" s="53">
        <v>13000</v>
      </c>
      <c r="V98" s="53"/>
      <c r="W98" s="53">
        <v>8000</v>
      </c>
      <c r="X98" s="53">
        <v>8000</v>
      </c>
      <c r="Y98" s="53">
        <v>7000</v>
      </c>
      <c r="Z98" s="53">
        <v>13000</v>
      </c>
      <c r="AA98" s="52"/>
      <c r="AB98" s="273"/>
      <c r="AC98" s="283"/>
      <c r="AD98" s="283"/>
      <c r="AE98" s="283"/>
      <c r="AF98" s="283"/>
      <c r="AG98" s="317"/>
      <c r="AH98" s="273"/>
      <c r="AI98" s="283"/>
    </row>
    <row r="99" spans="1:35" s="109" customFormat="1" ht="37.5">
      <c r="A99" s="275">
        <v>10</v>
      </c>
      <c r="B99" s="275" t="s">
        <v>1112</v>
      </c>
      <c r="C99" s="294" t="s">
        <v>811</v>
      </c>
      <c r="D99" s="275">
        <v>8</v>
      </c>
      <c r="E99" s="295" t="s">
        <v>817</v>
      </c>
      <c r="F99" s="295" t="s">
        <v>1039</v>
      </c>
      <c r="G99" s="314">
        <v>4</v>
      </c>
      <c r="H99" s="295" t="s">
        <v>32</v>
      </c>
      <c r="I99" s="275" t="s">
        <v>580</v>
      </c>
      <c r="J99" s="275" t="s">
        <v>421</v>
      </c>
      <c r="K99" s="314" t="s">
        <v>33</v>
      </c>
      <c r="L99" s="294"/>
      <c r="M99" s="294"/>
      <c r="N99" s="275" t="s">
        <v>45</v>
      </c>
      <c r="O99" s="99" t="s">
        <v>41</v>
      </c>
      <c r="P99" s="99">
        <v>1</v>
      </c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280">
        <f>SUM(P100:AA100)</f>
        <v>1163445</v>
      </c>
      <c r="AC99" s="262" t="s">
        <v>998</v>
      </c>
      <c r="AD99" s="262" t="s">
        <v>978</v>
      </c>
      <c r="AE99" s="262"/>
      <c r="AF99" s="262"/>
      <c r="AG99" s="314">
        <f>SUM(AG101:AG108)</f>
        <v>100</v>
      </c>
      <c r="AH99" s="280">
        <f>SUM(AH101:AH108)</f>
        <v>630520</v>
      </c>
      <c r="AI99" s="262" t="s">
        <v>978</v>
      </c>
    </row>
    <row r="100" spans="1:35" s="109" customFormat="1" ht="21.75" customHeight="1">
      <c r="A100" s="275"/>
      <c r="B100" s="275"/>
      <c r="C100" s="294"/>
      <c r="D100" s="275"/>
      <c r="E100" s="295"/>
      <c r="F100" s="295"/>
      <c r="G100" s="315"/>
      <c r="H100" s="295"/>
      <c r="I100" s="275"/>
      <c r="J100" s="275"/>
      <c r="K100" s="315"/>
      <c r="L100" s="294"/>
      <c r="M100" s="294"/>
      <c r="N100" s="275"/>
      <c r="O100" s="99" t="s">
        <v>19</v>
      </c>
      <c r="P100" s="112">
        <f>SUM(P102,P104,P106,P108)</f>
        <v>78000</v>
      </c>
      <c r="Q100" s="112">
        <f t="shared" ref="Q100:AA100" si="27">SUM(Q102,Q104,Q106,Q108)</f>
        <v>161940</v>
      </c>
      <c r="R100" s="112">
        <f t="shared" si="27"/>
        <v>134345</v>
      </c>
      <c r="S100" s="112">
        <f t="shared" si="27"/>
        <v>81900</v>
      </c>
      <c r="T100" s="112">
        <f t="shared" si="27"/>
        <v>76700</v>
      </c>
      <c r="U100" s="112">
        <f t="shared" si="27"/>
        <v>97600</v>
      </c>
      <c r="V100" s="112">
        <f t="shared" si="27"/>
        <v>108220</v>
      </c>
      <c r="W100" s="112">
        <f t="shared" si="27"/>
        <v>87100</v>
      </c>
      <c r="X100" s="112">
        <f t="shared" si="27"/>
        <v>87100</v>
      </c>
      <c r="Y100" s="112">
        <f t="shared" si="27"/>
        <v>88040</v>
      </c>
      <c r="Z100" s="112">
        <f t="shared" si="27"/>
        <v>84100</v>
      </c>
      <c r="AA100" s="112">
        <f t="shared" si="27"/>
        <v>78400</v>
      </c>
      <c r="AB100" s="281"/>
      <c r="AC100" s="262"/>
      <c r="AD100" s="262"/>
      <c r="AE100" s="262"/>
      <c r="AF100" s="262"/>
      <c r="AG100" s="315"/>
      <c r="AH100" s="281"/>
      <c r="AI100" s="262"/>
    </row>
    <row r="101" spans="1:35" s="45" customFormat="1" ht="18.75" customHeight="1">
      <c r="A101" s="296"/>
      <c r="B101" s="296"/>
      <c r="C101" s="304" t="s">
        <v>430</v>
      </c>
      <c r="D101" s="296">
        <v>1</v>
      </c>
      <c r="E101" s="302" t="s">
        <v>816</v>
      </c>
      <c r="F101" s="302" t="s">
        <v>1040</v>
      </c>
      <c r="G101" s="316"/>
      <c r="H101" s="310"/>
      <c r="I101" s="296" t="s">
        <v>580</v>
      </c>
      <c r="J101" s="296" t="s">
        <v>421</v>
      </c>
      <c r="K101" s="310"/>
      <c r="L101" s="304" t="s">
        <v>34</v>
      </c>
      <c r="M101" s="304"/>
      <c r="N101" s="296" t="s">
        <v>71</v>
      </c>
      <c r="O101" s="75" t="s">
        <v>41</v>
      </c>
      <c r="P101" s="79">
        <v>1</v>
      </c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260">
        <f>SUM(P102:AA102)</f>
        <v>1103405</v>
      </c>
      <c r="AC101" s="273"/>
      <c r="AD101" s="273"/>
      <c r="AE101" s="273"/>
      <c r="AF101" s="273"/>
      <c r="AG101" s="316">
        <v>70</v>
      </c>
      <c r="AH101" s="260">
        <f>SUM(P102:U102)+35</f>
        <v>599320</v>
      </c>
      <c r="AI101" s="273"/>
    </row>
    <row r="102" spans="1:35" s="45" customFormat="1" ht="37.5">
      <c r="A102" s="296"/>
      <c r="B102" s="296"/>
      <c r="C102" s="304"/>
      <c r="D102" s="296"/>
      <c r="E102" s="302"/>
      <c r="F102" s="302"/>
      <c r="G102" s="317"/>
      <c r="H102" s="311"/>
      <c r="I102" s="296"/>
      <c r="J102" s="296"/>
      <c r="K102" s="311"/>
      <c r="L102" s="304"/>
      <c r="M102" s="304"/>
      <c r="N102" s="296"/>
      <c r="O102" s="75" t="s">
        <v>19</v>
      </c>
      <c r="P102" s="46">
        <v>73000</v>
      </c>
      <c r="Q102" s="78">
        <v>159240</v>
      </c>
      <c r="R102" s="78">
        <v>129645</v>
      </c>
      <c r="S102" s="78">
        <v>77200</v>
      </c>
      <c r="T102" s="78">
        <v>71000</v>
      </c>
      <c r="U102" s="78">
        <v>89200</v>
      </c>
      <c r="V102" s="78">
        <v>105520</v>
      </c>
      <c r="W102" s="78">
        <v>82400</v>
      </c>
      <c r="X102" s="78">
        <v>82400</v>
      </c>
      <c r="Y102" s="78">
        <v>82400</v>
      </c>
      <c r="Z102" s="78">
        <v>81400</v>
      </c>
      <c r="AA102" s="78">
        <v>70000</v>
      </c>
      <c r="AB102" s="273"/>
      <c r="AC102" s="273"/>
      <c r="AD102" s="273"/>
      <c r="AE102" s="273"/>
      <c r="AF102" s="273"/>
      <c r="AG102" s="317"/>
      <c r="AH102" s="273"/>
      <c r="AI102" s="273"/>
    </row>
    <row r="103" spans="1:35" s="45" customFormat="1" ht="37.5">
      <c r="A103" s="296"/>
      <c r="B103" s="296"/>
      <c r="C103" s="304" t="s">
        <v>431</v>
      </c>
      <c r="D103" s="296">
        <v>2</v>
      </c>
      <c r="E103" s="302" t="s">
        <v>816</v>
      </c>
      <c r="F103" s="302" t="s">
        <v>1040</v>
      </c>
      <c r="G103" s="316"/>
      <c r="H103" s="310"/>
      <c r="I103" s="296" t="s">
        <v>580</v>
      </c>
      <c r="J103" s="296" t="s">
        <v>421</v>
      </c>
      <c r="K103" s="310"/>
      <c r="L103" s="304" t="s">
        <v>34</v>
      </c>
      <c r="M103" s="304"/>
      <c r="N103" s="296" t="s">
        <v>45</v>
      </c>
      <c r="O103" s="75" t="s">
        <v>41</v>
      </c>
      <c r="P103" s="75">
        <v>1</v>
      </c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273">
        <f>SUM(P104:AA104)</f>
        <v>13940</v>
      </c>
      <c r="AC103" s="273"/>
      <c r="AD103" s="273"/>
      <c r="AE103" s="273"/>
      <c r="AF103" s="273"/>
      <c r="AG103" s="316">
        <v>5</v>
      </c>
      <c r="AH103" s="260">
        <f>SUM(P104:U104)</f>
        <v>7000</v>
      </c>
      <c r="AI103" s="273"/>
    </row>
    <row r="104" spans="1:35" s="45" customFormat="1">
      <c r="A104" s="296"/>
      <c r="B104" s="296"/>
      <c r="C104" s="304"/>
      <c r="D104" s="296"/>
      <c r="E104" s="302"/>
      <c r="F104" s="302"/>
      <c r="G104" s="317"/>
      <c r="H104" s="311"/>
      <c r="I104" s="296"/>
      <c r="J104" s="296"/>
      <c r="K104" s="311"/>
      <c r="L104" s="304"/>
      <c r="M104" s="304"/>
      <c r="N104" s="296"/>
      <c r="O104" s="75" t="s">
        <v>19</v>
      </c>
      <c r="P104" s="79"/>
      <c r="Q104" s="88"/>
      <c r="R104" s="130">
        <v>2000</v>
      </c>
      <c r="S104" s="130">
        <v>2000</v>
      </c>
      <c r="T104" s="130">
        <v>3000</v>
      </c>
      <c r="U104" s="88"/>
      <c r="V104" s="88"/>
      <c r="W104" s="130">
        <v>2000</v>
      </c>
      <c r="X104" s="130">
        <v>2000</v>
      </c>
      <c r="Y104" s="130">
        <v>2940</v>
      </c>
      <c r="Z104" s="88"/>
      <c r="AA104" s="88"/>
      <c r="AB104" s="273"/>
      <c r="AC104" s="273"/>
      <c r="AD104" s="273"/>
      <c r="AE104" s="273"/>
      <c r="AF104" s="273"/>
      <c r="AG104" s="317"/>
      <c r="AH104" s="273"/>
      <c r="AI104" s="273"/>
    </row>
    <row r="105" spans="1:35" s="45" customFormat="1">
      <c r="A105" s="296"/>
      <c r="B105" s="296"/>
      <c r="C105" s="304" t="s">
        <v>432</v>
      </c>
      <c r="D105" s="296">
        <v>3</v>
      </c>
      <c r="E105" s="302" t="s">
        <v>816</v>
      </c>
      <c r="F105" s="302" t="s">
        <v>1040</v>
      </c>
      <c r="G105" s="316"/>
      <c r="H105" s="310"/>
      <c r="I105" s="296" t="s">
        <v>580</v>
      </c>
      <c r="J105" s="296" t="s">
        <v>421</v>
      </c>
      <c r="K105" s="310"/>
      <c r="L105" s="304" t="s">
        <v>34</v>
      </c>
      <c r="M105" s="304"/>
      <c r="N105" s="296" t="s">
        <v>1026</v>
      </c>
      <c r="O105" s="75" t="s">
        <v>88</v>
      </c>
      <c r="P105" s="75">
        <v>1</v>
      </c>
      <c r="Q105" s="75">
        <v>1</v>
      </c>
      <c r="R105" s="75">
        <v>1</v>
      </c>
      <c r="S105" s="75">
        <v>1</v>
      </c>
      <c r="T105" s="75">
        <v>1</v>
      </c>
      <c r="U105" s="75">
        <v>2</v>
      </c>
      <c r="V105" s="75">
        <v>1</v>
      </c>
      <c r="W105" s="75">
        <v>1</v>
      </c>
      <c r="X105" s="75">
        <v>1</v>
      </c>
      <c r="Y105" s="75">
        <v>1</v>
      </c>
      <c r="Z105" s="75">
        <v>1</v>
      </c>
      <c r="AA105" s="75">
        <v>2</v>
      </c>
      <c r="AB105" s="260">
        <f>SUM(P106:AA106)</f>
        <v>43800</v>
      </c>
      <c r="AC105" s="273"/>
      <c r="AD105" s="273"/>
      <c r="AE105" s="273"/>
      <c r="AF105" s="273"/>
      <c r="AG105" s="316">
        <v>15</v>
      </c>
      <c r="AH105" s="260">
        <f>SUM(P106:U106)</f>
        <v>21900</v>
      </c>
      <c r="AI105" s="273"/>
    </row>
    <row r="106" spans="1:35" s="45" customFormat="1">
      <c r="A106" s="296"/>
      <c r="B106" s="296"/>
      <c r="C106" s="304"/>
      <c r="D106" s="296"/>
      <c r="E106" s="302"/>
      <c r="F106" s="302"/>
      <c r="G106" s="317"/>
      <c r="H106" s="311"/>
      <c r="I106" s="296"/>
      <c r="J106" s="296"/>
      <c r="K106" s="311"/>
      <c r="L106" s="304"/>
      <c r="M106" s="304"/>
      <c r="N106" s="296"/>
      <c r="O106" s="75" t="s">
        <v>19</v>
      </c>
      <c r="P106" s="78">
        <v>2700</v>
      </c>
      <c r="Q106" s="78">
        <v>2700</v>
      </c>
      <c r="R106" s="78">
        <v>2700</v>
      </c>
      <c r="S106" s="78">
        <v>2700</v>
      </c>
      <c r="T106" s="78">
        <v>2700</v>
      </c>
      <c r="U106" s="130">
        <v>8400</v>
      </c>
      <c r="V106" s="130">
        <v>2700</v>
      </c>
      <c r="W106" s="130">
        <v>2700</v>
      </c>
      <c r="X106" s="130">
        <v>2700</v>
      </c>
      <c r="Y106" s="130">
        <v>2700</v>
      </c>
      <c r="Z106" s="130">
        <v>2700</v>
      </c>
      <c r="AA106" s="130">
        <v>8400</v>
      </c>
      <c r="AB106" s="273"/>
      <c r="AC106" s="273"/>
      <c r="AD106" s="273"/>
      <c r="AE106" s="273"/>
      <c r="AF106" s="273"/>
      <c r="AG106" s="317"/>
      <c r="AH106" s="273"/>
      <c r="AI106" s="273"/>
    </row>
    <row r="107" spans="1:35" s="45" customFormat="1">
      <c r="A107" s="296"/>
      <c r="B107" s="296"/>
      <c r="C107" s="304" t="s">
        <v>747</v>
      </c>
      <c r="D107" s="296">
        <v>4</v>
      </c>
      <c r="E107" s="310" t="s">
        <v>755</v>
      </c>
      <c r="F107" s="310" t="s">
        <v>1037</v>
      </c>
      <c r="G107" s="316"/>
      <c r="H107" s="310"/>
      <c r="I107" s="296" t="s">
        <v>580</v>
      </c>
      <c r="J107" s="296" t="s">
        <v>421</v>
      </c>
      <c r="K107" s="310"/>
      <c r="L107" s="304" t="s">
        <v>34</v>
      </c>
      <c r="M107" s="304"/>
      <c r="N107" s="296" t="s">
        <v>1025</v>
      </c>
      <c r="O107" s="75" t="s">
        <v>88</v>
      </c>
      <c r="P107" s="75">
        <v>1</v>
      </c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260">
        <f>SUM(P108:AA108)</f>
        <v>2300</v>
      </c>
      <c r="AC107" s="273"/>
      <c r="AD107" s="273"/>
      <c r="AE107" s="357">
        <v>24032</v>
      </c>
      <c r="AF107" s="273" t="s">
        <v>994</v>
      </c>
      <c r="AG107" s="316">
        <v>10</v>
      </c>
      <c r="AH107" s="260">
        <f>SUM(P108:U108)</f>
        <v>2300</v>
      </c>
      <c r="AI107" s="273"/>
    </row>
    <row r="108" spans="1:35" s="45" customFormat="1">
      <c r="A108" s="296"/>
      <c r="B108" s="296"/>
      <c r="C108" s="304"/>
      <c r="D108" s="296"/>
      <c r="E108" s="311"/>
      <c r="F108" s="311"/>
      <c r="G108" s="317"/>
      <c r="H108" s="311"/>
      <c r="I108" s="296"/>
      <c r="J108" s="296"/>
      <c r="K108" s="311"/>
      <c r="L108" s="304"/>
      <c r="M108" s="304"/>
      <c r="N108" s="296"/>
      <c r="O108" s="75" t="s">
        <v>19</v>
      </c>
      <c r="P108" s="95">
        <v>2300</v>
      </c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273"/>
      <c r="AC108" s="273"/>
      <c r="AD108" s="273"/>
      <c r="AE108" s="273"/>
      <c r="AF108" s="273"/>
      <c r="AG108" s="317"/>
      <c r="AH108" s="273"/>
      <c r="AI108" s="273"/>
    </row>
    <row r="109" spans="1:35">
      <c r="A109" s="13"/>
      <c r="B109" s="13"/>
      <c r="C109" s="13" t="s">
        <v>284</v>
      </c>
      <c r="D109" s="8"/>
      <c r="E109" s="8"/>
      <c r="F109" s="13"/>
      <c r="G109" s="73"/>
      <c r="H109" s="73"/>
      <c r="I109" s="73"/>
      <c r="J109" s="73"/>
      <c r="K109" s="73"/>
      <c r="L109" s="13"/>
      <c r="M109" s="9"/>
      <c r="N109" s="234"/>
      <c r="O109" s="8"/>
      <c r="P109" s="56">
        <f>P111</f>
        <v>3600</v>
      </c>
      <c r="Q109" s="56">
        <f t="shared" ref="Q109:AA109" si="28">Q111</f>
        <v>0</v>
      </c>
      <c r="R109" s="56">
        <f t="shared" si="28"/>
        <v>0</v>
      </c>
      <c r="S109" s="56">
        <f t="shared" si="28"/>
        <v>0</v>
      </c>
      <c r="T109" s="56">
        <f t="shared" si="28"/>
        <v>4700</v>
      </c>
      <c r="U109" s="56">
        <f t="shared" si="28"/>
        <v>0</v>
      </c>
      <c r="V109" s="56">
        <f t="shared" si="28"/>
        <v>0</v>
      </c>
      <c r="W109" s="56">
        <f t="shared" si="28"/>
        <v>0</v>
      </c>
      <c r="X109" s="56">
        <f t="shared" si="28"/>
        <v>3900</v>
      </c>
      <c r="Y109" s="56">
        <f t="shared" si="28"/>
        <v>0</v>
      </c>
      <c r="Z109" s="56">
        <f t="shared" si="28"/>
        <v>0</v>
      </c>
      <c r="AA109" s="56">
        <f t="shared" si="28"/>
        <v>0</v>
      </c>
      <c r="AB109" s="71">
        <f>SUM(P109:AA109)</f>
        <v>12200</v>
      </c>
      <c r="AC109" s="9"/>
      <c r="AD109" s="9"/>
      <c r="AE109" s="9"/>
      <c r="AF109" s="9"/>
      <c r="AG109" s="9"/>
      <c r="AH109" s="71">
        <f>AH110</f>
        <v>8300</v>
      </c>
      <c r="AI109" s="9"/>
    </row>
    <row r="110" spans="1:35" ht="37.5">
      <c r="A110" s="392"/>
      <c r="B110" s="392" t="s">
        <v>1113</v>
      </c>
      <c r="C110" s="305" t="s">
        <v>285</v>
      </c>
      <c r="D110" s="392"/>
      <c r="E110" s="392"/>
      <c r="F110" s="305"/>
      <c r="G110" s="284"/>
      <c r="H110" s="303"/>
      <c r="I110" s="303"/>
      <c r="J110" s="303"/>
      <c r="K110" s="284"/>
      <c r="L110" s="305"/>
      <c r="M110" s="305"/>
      <c r="N110" s="286" t="s">
        <v>45</v>
      </c>
      <c r="O110" s="83" t="s">
        <v>41</v>
      </c>
      <c r="P110" s="82"/>
      <c r="Q110" s="82"/>
      <c r="R110" s="82"/>
      <c r="S110" s="82"/>
      <c r="T110" s="83">
        <v>1</v>
      </c>
      <c r="U110" s="82"/>
      <c r="V110" s="82"/>
      <c r="W110" s="82"/>
      <c r="X110" s="82"/>
      <c r="Y110" s="82"/>
      <c r="Z110" s="82"/>
      <c r="AA110" s="82"/>
      <c r="AB110" s="260">
        <f>SUM(P111:AA111)</f>
        <v>12200</v>
      </c>
      <c r="AC110" s="289" t="s">
        <v>997</v>
      </c>
      <c r="AD110" s="289" t="s">
        <v>974</v>
      </c>
      <c r="AE110" s="289"/>
      <c r="AF110" s="289"/>
      <c r="AG110" s="286"/>
      <c r="AH110" s="260">
        <f>SUM(AH112)</f>
        <v>8300</v>
      </c>
      <c r="AI110" s="289" t="s">
        <v>974</v>
      </c>
    </row>
    <row r="111" spans="1:35" ht="48" customHeight="1">
      <c r="A111" s="392"/>
      <c r="B111" s="392"/>
      <c r="C111" s="305"/>
      <c r="D111" s="392"/>
      <c r="E111" s="392"/>
      <c r="F111" s="305"/>
      <c r="G111" s="285"/>
      <c r="H111" s="303"/>
      <c r="I111" s="303"/>
      <c r="J111" s="303"/>
      <c r="K111" s="285"/>
      <c r="L111" s="305"/>
      <c r="M111" s="305"/>
      <c r="N111" s="321"/>
      <c r="O111" s="83" t="s">
        <v>19</v>
      </c>
      <c r="P111" s="34">
        <f>SUM(P113)</f>
        <v>3600</v>
      </c>
      <c r="Q111" s="34">
        <f t="shared" ref="Q111:AA111" si="29">SUM(Q113)</f>
        <v>0</v>
      </c>
      <c r="R111" s="34">
        <f t="shared" si="29"/>
        <v>0</v>
      </c>
      <c r="S111" s="34">
        <f t="shared" si="29"/>
        <v>0</v>
      </c>
      <c r="T111" s="34">
        <f t="shared" si="29"/>
        <v>4700</v>
      </c>
      <c r="U111" s="34">
        <f t="shared" si="29"/>
        <v>0</v>
      </c>
      <c r="V111" s="34">
        <f t="shared" si="29"/>
        <v>0</v>
      </c>
      <c r="W111" s="34">
        <f t="shared" si="29"/>
        <v>0</v>
      </c>
      <c r="X111" s="34">
        <f t="shared" si="29"/>
        <v>3900</v>
      </c>
      <c r="Y111" s="34">
        <f t="shared" si="29"/>
        <v>0</v>
      </c>
      <c r="Z111" s="34">
        <f t="shared" si="29"/>
        <v>0</v>
      </c>
      <c r="AA111" s="34">
        <f t="shared" si="29"/>
        <v>0</v>
      </c>
      <c r="AB111" s="273"/>
      <c r="AC111" s="289"/>
      <c r="AD111" s="289"/>
      <c r="AE111" s="289"/>
      <c r="AF111" s="289"/>
      <c r="AG111" s="321"/>
      <c r="AH111" s="273"/>
      <c r="AI111" s="289"/>
    </row>
    <row r="112" spans="1:35" s="61" customFormat="1" ht="37.5">
      <c r="A112" s="347">
        <v>11</v>
      </c>
      <c r="B112" s="347" t="s">
        <v>1114</v>
      </c>
      <c r="C112" s="374" t="s">
        <v>844</v>
      </c>
      <c r="D112" s="347">
        <v>1</v>
      </c>
      <c r="E112" s="275" t="s">
        <v>68</v>
      </c>
      <c r="F112" s="275">
        <v>230</v>
      </c>
      <c r="G112" s="314">
        <v>5</v>
      </c>
      <c r="H112" s="295" t="s">
        <v>32</v>
      </c>
      <c r="I112" s="275" t="s">
        <v>69</v>
      </c>
      <c r="J112" s="275" t="s">
        <v>70</v>
      </c>
      <c r="K112" s="314" t="s">
        <v>33</v>
      </c>
      <c r="L112" s="374"/>
      <c r="M112" s="374"/>
      <c r="N112" s="322" t="s">
        <v>45</v>
      </c>
      <c r="O112" s="89" t="s">
        <v>41</v>
      </c>
      <c r="P112" s="62"/>
      <c r="Q112" s="62"/>
      <c r="R112" s="62"/>
      <c r="S112" s="62"/>
      <c r="T112" s="62"/>
      <c r="U112" s="62"/>
      <c r="V112" s="62"/>
      <c r="W112" s="62"/>
      <c r="X112" s="62"/>
      <c r="Y112" s="64"/>
      <c r="Z112" s="64"/>
      <c r="AA112" s="64"/>
      <c r="AB112" s="280">
        <f>SUM(P113:AA113)</f>
        <v>12200</v>
      </c>
      <c r="AC112" s="262" t="s">
        <v>998</v>
      </c>
      <c r="AD112" s="264" t="s">
        <v>974</v>
      </c>
      <c r="AE112" s="264"/>
      <c r="AF112" s="264"/>
      <c r="AG112" s="322">
        <f>SUM(AG114:AG119)</f>
        <v>100</v>
      </c>
      <c r="AH112" s="280">
        <f>SUM(AH114:AH119)</f>
        <v>8300</v>
      </c>
      <c r="AI112" s="264" t="s">
        <v>974</v>
      </c>
    </row>
    <row r="113" spans="1:35" s="61" customFormat="1" ht="24" customHeight="1">
      <c r="A113" s="347"/>
      <c r="B113" s="347"/>
      <c r="C113" s="374"/>
      <c r="D113" s="347"/>
      <c r="E113" s="275"/>
      <c r="F113" s="275"/>
      <c r="G113" s="315"/>
      <c r="H113" s="295"/>
      <c r="I113" s="275"/>
      <c r="J113" s="275"/>
      <c r="K113" s="315"/>
      <c r="L113" s="374"/>
      <c r="M113" s="374"/>
      <c r="N113" s="323"/>
      <c r="O113" s="89" t="s">
        <v>19</v>
      </c>
      <c r="P113" s="65">
        <f>SUM(P115,P117,P119)</f>
        <v>3600</v>
      </c>
      <c r="Q113" s="65">
        <f t="shared" ref="Q113:AA113" si="30">SUM(Q115,Q117,Q119)</f>
        <v>0</v>
      </c>
      <c r="R113" s="65">
        <f t="shared" si="30"/>
        <v>0</v>
      </c>
      <c r="S113" s="65">
        <f t="shared" si="30"/>
        <v>0</v>
      </c>
      <c r="T113" s="65">
        <f t="shared" si="30"/>
        <v>4700</v>
      </c>
      <c r="U113" s="65">
        <f t="shared" si="30"/>
        <v>0</v>
      </c>
      <c r="V113" s="65">
        <f t="shared" si="30"/>
        <v>0</v>
      </c>
      <c r="W113" s="65">
        <f t="shared" si="30"/>
        <v>0</v>
      </c>
      <c r="X113" s="65">
        <f t="shared" si="30"/>
        <v>3900</v>
      </c>
      <c r="Y113" s="65">
        <f t="shared" si="30"/>
        <v>0</v>
      </c>
      <c r="Z113" s="65">
        <f t="shared" si="30"/>
        <v>0</v>
      </c>
      <c r="AA113" s="65">
        <f t="shared" si="30"/>
        <v>0</v>
      </c>
      <c r="AB113" s="281"/>
      <c r="AC113" s="262"/>
      <c r="AD113" s="264"/>
      <c r="AE113" s="264"/>
      <c r="AF113" s="264"/>
      <c r="AG113" s="323"/>
      <c r="AH113" s="281"/>
      <c r="AI113" s="264"/>
    </row>
    <row r="114" spans="1:35" ht="22.9" customHeight="1">
      <c r="A114" s="375"/>
      <c r="B114" s="375"/>
      <c r="C114" s="293" t="s">
        <v>67</v>
      </c>
      <c r="D114" s="375">
        <v>1</v>
      </c>
      <c r="E114" s="375" t="s">
        <v>68</v>
      </c>
      <c r="F114" s="375">
        <v>230</v>
      </c>
      <c r="G114" s="316"/>
      <c r="H114" s="302"/>
      <c r="I114" s="296" t="s">
        <v>69</v>
      </c>
      <c r="J114" s="296" t="s">
        <v>70</v>
      </c>
      <c r="K114" s="316"/>
      <c r="L114" s="293" t="s">
        <v>34</v>
      </c>
      <c r="M114" s="293"/>
      <c r="N114" s="375" t="s">
        <v>684</v>
      </c>
      <c r="O114" s="85" t="s">
        <v>136</v>
      </c>
      <c r="P114" s="86">
        <v>1</v>
      </c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260">
        <f>SUM(P115:AA115)</f>
        <v>3600</v>
      </c>
      <c r="AC114" s="290"/>
      <c r="AD114" s="354"/>
      <c r="AE114" s="354">
        <v>243182</v>
      </c>
      <c r="AF114" s="290" t="s">
        <v>931</v>
      </c>
      <c r="AG114" s="312">
        <v>30</v>
      </c>
      <c r="AH114" s="260">
        <f>SUM(P115:U115)</f>
        <v>3600</v>
      </c>
      <c r="AI114" s="354"/>
    </row>
    <row r="115" spans="1:35" ht="20.45" customHeight="1">
      <c r="A115" s="375"/>
      <c r="B115" s="375"/>
      <c r="C115" s="293"/>
      <c r="D115" s="375"/>
      <c r="E115" s="375"/>
      <c r="F115" s="375"/>
      <c r="G115" s="317"/>
      <c r="H115" s="302"/>
      <c r="I115" s="296"/>
      <c r="J115" s="296"/>
      <c r="K115" s="317"/>
      <c r="L115" s="293"/>
      <c r="M115" s="293"/>
      <c r="N115" s="375"/>
      <c r="O115" s="85" t="s">
        <v>19</v>
      </c>
      <c r="P115" s="24">
        <v>3600</v>
      </c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73"/>
      <c r="AC115" s="290"/>
      <c r="AD115" s="290"/>
      <c r="AE115" s="290"/>
      <c r="AF115" s="290"/>
      <c r="AG115" s="313"/>
      <c r="AH115" s="273"/>
      <c r="AI115" s="290"/>
    </row>
    <row r="116" spans="1:35">
      <c r="A116" s="375"/>
      <c r="B116" s="375"/>
      <c r="C116" s="293" t="s">
        <v>72</v>
      </c>
      <c r="D116" s="375">
        <v>3</v>
      </c>
      <c r="E116" s="375" t="s">
        <v>68</v>
      </c>
      <c r="F116" s="375">
        <v>230</v>
      </c>
      <c r="G116" s="316"/>
      <c r="H116" s="302"/>
      <c r="I116" s="316" t="s">
        <v>69</v>
      </c>
      <c r="J116" s="296" t="s">
        <v>70</v>
      </c>
      <c r="K116" s="316"/>
      <c r="L116" s="293" t="s">
        <v>34</v>
      </c>
      <c r="M116" s="293"/>
      <c r="N116" s="375" t="s">
        <v>684</v>
      </c>
      <c r="O116" s="85" t="s">
        <v>136</v>
      </c>
      <c r="P116" s="24"/>
      <c r="Q116" s="23"/>
      <c r="R116" s="23"/>
      <c r="S116" s="23"/>
      <c r="T116" s="23"/>
      <c r="U116" s="23"/>
      <c r="V116" s="23"/>
      <c r="W116" s="23"/>
      <c r="X116" s="23">
        <v>1</v>
      </c>
      <c r="Y116" s="23"/>
      <c r="Z116" s="23"/>
      <c r="AA116" s="23"/>
      <c r="AB116" s="260">
        <f>SUM(P117:AA117)</f>
        <v>3900</v>
      </c>
      <c r="AC116" s="290"/>
      <c r="AD116" s="290"/>
      <c r="AE116" s="290"/>
      <c r="AF116" s="290"/>
      <c r="AG116" s="312">
        <v>30</v>
      </c>
      <c r="AH116" s="260">
        <f>SUM(P117:U117)</f>
        <v>0</v>
      </c>
      <c r="AI116" s="290"/>
    </row>
    <row r="117" spans="1:35" ht="24.75" customHeight="1">
      <c r="A117" s="375"/>
      <c r="B117" s="375"/>
      <c r="C117" s="293"/>
      <c r="D117" s="375"/>
      <c r="E117" s="375"/>
      <c r="F117" s="375"/>
      <c r="G117" s="317"/>
      <c r="H117" s="302"/>
      <c r="I117" s="317"/>
      <c r="J117" s="296"/>
      <c r="K117" s="317"/>
      <c r="L117" s="293"/>
      <c r="M117" s="293"/>
      <c r="N117" s="375"/>
      <c r="O117" s="85" t="s">
        <v>19</v>
      </c>
      <c r="P117" s="24"/>
      <c r="Q117" s="23"/>
      <c r="R117" s="23"/>
      <c r="S117" s="23"/>
      <c r="T117" s="23"/>
      <c r="U117" s="23"/>
      <c r="V117" s="23"/>
      <c r="W117" s="23"/>
      <c r="X117" s="23">
        <v>3900</v>
      </c>
      <c r="Y117" s="23"/>
      <c r="Z117" s="23"/>
      <c r="AA117" s="23"/>
      <c r="AB117" s="273"/>
      <c r="AC117" s="290"/>
      <c r="AD117" s="290"/>
      <c r="AE117" s="290"/>
      <c r="AF117" s="290"/>
      <c r="AG117" s="313"/>
      <c r="AH117" s="273"/>
      <c r="AI117" s="290"/>
    </row>
    <row r="118" spans="1:35" ht="37.5">
      <c r="A118" s="375"/>
      <c r="B118" s="375"/>
      <c r="C118" s="293" t="s">
        <v>745</v>
      </c>
      <c r="D118" s="375">
        <v>2</v>
      </c>
      <c r="E118" s="375" t="s">
        <v>68</v>
      </c>
      <c r="F118" s="375">
        <v>230</v>
      </c>
      <c r="G118" s="316"/>
      <c r="H118" s="302"/>
      <c r="I118" s="316" t="s">
        <v>69</v>
      </c>
      <c r="J118" s="296" t="s">
        <v>70</v>
      </c>
      <c r="K118" s="316"/>
      <c r="L118" s="293" t="s">
        <v>34</v>
      </c>
      <c r="M118" s="293"/>
      <c r="N118" s="375" t="s">
        <v>71</v>
      </c>
      <c r="O118" s="85" t="s">
        <v>41</v>
      </c>
      <c r="P118" s="86"/>
      <c r="Q118" s="77"/>
      <c r="R118" s="77"/>
      <c r="S118" s="77"/>
      <c r="T118" s="86">
        <v>1</v>
      </c>
      <c r="U118" s="77"/>
      <c r="V118" s="77"/>
      <c r="W118" s="77"/>
      <c r="X118" s="77"/>
      <c r="Y118" s="77"/>
      <c r="Z118" s="77"/>
      <c r="AA118" s="77"/>
      <c r="AB118" s="260">
        <f>SUM(P119:AA119)</f>
        <v>4700</v>
      </c>
      <c r="AC118" s="290"/>
      <c r="AD118" s="290"/>
      <c r="AE118" s="290"/>
      <c r="AF118" s="290"/>
      <c r="AG118" s="312">
        <v>40</v>
      </c>
      <c r="AH118" s="260">
        <f>SUM(P119:U119)</f>
        <v>4700</v>
      </c>
      <c r="AI118" s="290"/>
    </row>
    <row r="119" spans="1:35" ht="12.6" customHeight="1">
      <c r="A119" s="375"/>
      <c r="B119" s="375"/>
      <c r="C119" s="293"/>
      <c r="D119" s="375"/>
      <c r="E119" s="375"/>
      <c r="F119" s="375"/>
      <c r="G119" s="317"/>
      <c r="H119" s="302"/>
      <c r="I119" s="317"/>
      <c r="J119" s="296"/>
      <c r="K119" s="317"/>
      <c r="L119" s="293"/>
      <c r="M119" s="293"/>
      <c r="N119" s="375"/>
      <c r="O119" s="85" t="s">
        <v>19</v>
      </c>
      <c r="P119" s="86"/>
      <c r="Q119" s="77"/>
      <c r="R119" s="77"/>
      <c r="S119" s="77"/>
      <c r="T119" s="35">
        <v>4700</v>
      </c>
      <c r="U119" s="77"/>
      <c r="V119" s="77"/>
      <c r="W119" s="77"/>
      <c r="X119" s="77"/>
      <c r="Y119" s="77"/>
      <c r="Z119" s="77"/>
      <c r="AA119" s="77"/>
      <c r="AB119" s="273"/>
      <c r="AC119" s="290"/>
      <c r="AD119" s="290"/>
      <c r="AE119" s="290"/>
      <c r="AF119" s="290"/>
      <c r="AG119" s="313"/>
      <c r="AH119" s="273"/>
      <c r="AI119" s="290"/>
    </row>
    <row r="120" spans="1:35">
      <c r="A120" s="13"/>
      <c r="B120" s="13"/>
      <c r="C120" s="13" t="s">
        <v>286</v>
      </c>
      <c r="D120" s="8"/>
      <c r="E120" s="8"/>
      <c r="F120" s="13"/>
      <c r="G120" s="73"/>
      <c r="H120" s="73"/>
      <c r="I120" s="73"/>
      <c r="J120" s="73"/>
      <c r="K120" s="73"/>
      <c r="L120" s="13"/>
      <c r="M120" s="9"/>
      <c r="N120" s="234"/>
      <c r="O120" s="8"/>
      <c r="P120" s="56">
        <f>SUM(P122)</f>
        <v>0</v>
      </c>
      <c r="Q120" s="56">
        <f t="shared" ref="Q120:AA120" si="31">SUM(Q122)</f>
        <v>41500</v>
      </c>
      <c r="R120" s="56">
        <f t="shared" si="31"/>
        <v>124000</v>
      </c>
      <c r="S120" s="56">
        <f t="shared" si="31"/>
        <v>8500</v>
      </c>
      <c r="T120" s="56">
        <f t="shared" si="31"/>
        <v>0</v>
      </c>
      <c r="U120" s="56">
        <f t="shared" si="31"/>
        <v>29750</v>
      </c>
      <c r="V120" s="56">
        <f t="shared" si="31"/>
        <v>0</v>
      </c>
      <c r="W120" s="56">
        <f t="shared" si="31"/>
        <v>3750</v>
      </c>
      <c r="X120" s="56">
        <f t="shared" si="31"/>
        <v>29750</v>
      </c>
      <c r="Y120" s="56">
        <f t="shared" si="31"/>
        <v>3750</v>
      </c>
      <c r="Z120" s="56">
        <f t="shared" si="31"/>
        <v>26000</v>
      </c>
      <c r="AA120" s="56">
        <f t="shared" si="31"/>
        <v>0</v>
      </c>
      <c r="AB120" s="71">
        <f>SUM(P120:AA120)</f>
        <v>267000</v>
      </c>
      <c r="AC120" s="9"/>
      <c r="AD120" s="9"/>
      <c r="AE120" s="9"/>
      <c r="AF120" s="9"/>
      <c r="AG120" s="9"/>
      <c r="AH120" s="71">
        <f>SUM(AH121)</f>
        <v>203800</v>
      </c>
      <c r="AI120" s="9"/>
    </row>
    <row r="121" spans="1:35" ht="56.25">
      <c r="A121" s="392"/>
      <c r="B121" s="392" t="s">
        <v>1115</v>
      </c>
      <c r="C121" s="305" t="s">
        <v>287</v>
      </c>
      <c r="D121" s="392"/>
      <c r="E121" s="392"/>
      <c r="F121" s="305"/>
      <c r="G121" s="284"/>
      <c r="H121" s="303"/>
      <c r="I121" s="303"/>
      <c r="J121" s="303"/>
      <c r="K121" s="284"/>
      <c r="L121" s="305"/>
      <c r="M121" s="305"/>
      <c r="N121" s="284" t="s">
        <v>45</v>
      </c>
      <c r="O121" s="81" t="s">
        <v>685</v>
      </c>
      <c r="P121" s="82"/>
      <c r="Q121" s="82"/>
      <c r="R121" s="82"/>
      <c r="S121" s="82"/>
      <c r="T121" s="82"/>
      <c r="U121" s="82"/>
      <c r="V121" s="82"/>
      <c r="W121" s="82"/>
      <c r="X121" s="82"/>
      <c r="Y121" s="83">
        <v>1</v>
      </c>
      <c r="Z121" s="82"/>
      <c r="AA121" s="82"/>
      <c r="AB121" s="260">
        <f>SUM(P122:AA122)</f>
        <v>267000</v>
      </c>
      <c r="AC121" s="289" t="s">
        <v>997</v>
      </c>
      <c r="AD121" s="289" t="s">
        <v>972</v>
      </c>
      <c r="AE121" s="289"/>
      <c r="AF121" s="289"/>
      <c r="AG121" s="286"/>
      <c r="AH121" s="260">
        <f>SUM(AH123,AH133)</f>
        <v>203800</v>
      </c>
      <c r="AI121" s="289" t="s">
        <v>972</v>
      </c>
    </row>
    <row r="122" spans="1:35" ht="28.15" customHeight="1">
      <c r="A122" s="392"/>
      <c r="B122" s="392"/>
      <c r="C122" s="305"/>
      <c r="D122" s="392"/>
      <c r="E122" s="392"/>
      <c r="F122" s="305"/>
      <c r="G122" s="285"/>
      <c r="H122" s="303"/>
      <c r="I122" s="303"/>
      <c r="J122" s="303"/>
      <c r="K122" s="285"/>
      <c r="L122" s="305"/>
      <c r="M122" s="305"/>
      <c r="N122" s="285"/>
      <c r="O122" s="81" t="s">
        <v>19</v>
      </c>
      <c r="P122" s="34">
        <f>SUM(P124,P134)</f>
        <v>0</v>
      </c>
      <c r="Q122" s="34">
        <f t="shared" ref="Q122:AA122" si="32">SUM(Q124,Q134)</f>
        <v>41500</v>
      </c>
      <c r="R122" s="34">
        <f t="shared" si="32"/>
        <v>124000</v>
      </c>
      <c r="S122" s="34">
        <f t="shared" si="32"/>
        <v>8500</v>
      </c>
      <c r="T122" s="34">
        <f t="shared" si="32"/>
        <v>0</v>
      </c>
      <c r="U122" s="34">
        <f t="shared" si="32"/>
        <v>29750</v>
      </c>
      <c r="V122" s="34">
        <f t="shared" si="32"/>
        <v>0</v>
      </c>
      <c r="W122" s="34">
        <f t="shared" si="32"/>
        <v>3750</v>
      </c>
      <c r="X122" s="34">
        <f t="shared" si="32"/>
        <v>29750</v>
      </c>
      <c r="Y122" s="34">
        <f t="shared" si="32"/>
        <v>3750</v>
      </c>
      <c r="Z122" s="34">
        <f t="shared" si="32"/>
        <v>26000</v>
      </c>
      <c r="AA122" s="34">
        <f t="shared" si="32"/>
        <v>0</v>
      </c>
      <c r="AB122" s="273"/>
      <c r="AC122" s="289"/>
      <c r="AD122" s="289"/>
      <c r="AE122" s="289"/>
      <c r="AF122" s="289"/>
      <c r="AG122" s="321"/>
      <c r="AH122" s="273"/>
      <c r="AI122" s="289"/>
    </row>
    <row r="123" spans="1:35" s="109" customFormat="1" ht="33" customHeight="1">
      <c r="A123" s="314">
        <v>12</v>
      </c>
      <c r="B123" s="314" t="s">
        <v>1116</v>
      </c>
      <c r="C123" s="380" t="s">
        <v>687</v>
      </c>
      <c r="D123" s="314">
        <v>1</v>
      </c>
      <c r="E123" s="314" t="s">
        <v>818</v>
      </c>
      <c r="F123" s="426" t="s">
        <v>1041</v>
      </c>
      <c r="G123" s="314">
        <v>3</v>
      </c>
      <c r="H123" s="295" t="s">
        <v>32</v>
      </c>
      <c r="I123" s="314" t="s">
        <v>666</v>
      </c>
      <c r="J123" s="314" t="s">
        <v>667</v>
      </c>
      <c r="K123" s="314" t="s">
        <v>33</v>
      </c>
      <c r="L123" s="314"/>
      <c r="M123" s="314"/>
      <c r="N123" s="314" t="s">
        <v>45</v>
      </c>
      <c r="O123" s="99" t="s">
        <v>685</v>
      </c>
      <c r="P123" s="108"/>
      <c r="Q123" s="108"/>
      <c r="R123" s="108"/>
      <c r="S123" s="108"/>
      <c r="T123" s="108"/>
      <c r="U123" s="108"/>
      <c r="V123" s="108"/>
      <c r="W123" s="108"/>
      <c r="X123" s="108"/>
      <c r="Y123" s="99">
        <v>1</v>
      </c>
      <c r="Z123" s="108"/>
      <c r="AA123" s="108"/>
      <c r="AB123" s="280">
        <f>SUM(P124:AA124)</f>
        <v>137000</v>
      </c>
      <c r="AC123" s="262" t="s">
        <v>998</v>
      </c>
      <c r="AD123" s="544" t="s">
        <v>972</v>
      </c>
      <c r="AE123" s="314"/>
      <c r="AF123" s="314"/>
      <c r="AG123" s="230">
        <f>SUM(AG125:AG132)</f>
        <v>100</v>
      </c>
      <c r="AH123" s="280">
        <f>SUM(AH125:AH132)</f>
        <v>125750</v>
      </c>
      <c r="AI123" s="544" t="s">
        <v>972</v>
      </c>
    </row>
    <row r="124" spans="1:35" s="109" customFormat="1" ht="10.15" customHeight="1">
      <c r="A124" s="315"/>
      <c r="B124" s="315"/>
      <c r="C124" s="381"/>
      <c r="D124" s="315"/>
      <c r="E124" s="315"/>
      <c r="F124" s="427"/>
      <c r="G124" s="315"/>
      <c r="H124" s="295"/>
      <c r="I124" s="315"/>
      <c r="J124" s="315"/>
      <c r="K124" s="315"/>
      <c r="L124" s="315"/>
      <c r="M124" s="315"/>
      <c r="N124" s="315"/>
      <c r="O124" s="99" t="s">
        <v>19</v>
      </c>
      <c r="P124" s="112">
        <f t="shared" ref="P124:AA124" si="33">SUM(P126,P128,P130,P132)</f>
        <v>0</v>
      </c>
      <c r="Q124" s="112">
        <f t="shared" si="33"/>
        <v>41500</v>
      </c>
      <c r="R124" s="112">
        <f t="shared" si="33"/>
        <v>72000</v>
      </c>
      <c r="S124" s="112">
        <f t="shared" si="33"/>
        <v>8500</v>
      </c>
      <c r="T124" s="112">
        <f t="shared" si="33"/>
        <v>0</v>
      </c>
      <c r="U124" s="112">
        <f t="shared" si="33"/>
        <v>3750</v>
      </c>
      <c r="V124" s="112">
        <f t="shared" si="33"/>
        <v>0</v>
      </c>
      <c r="W124" s="112">
        <f t="shared" si="33"/>
        <v>3750</v>
      </c>
      <c r="X124" s="112">
        <f t="shared" si="33"/>
        <v>3750</v>
      </c>
      <c r="Y124" s="112">
        <f t="shared" si="33"/>
        <v>3750</v>
      </c>
      <c r="Z124" s="112">
        <f t="shared" si="33"/>
        <v>0</v>
      </c>
      <c r="AA124" s="112">
        <f t="shared" si="33"/>
        <v>0</v>
      </c>
      <c r="AB124" s="281"/>
      <c r="AC124" s="262"/>
      <c r="AD124" s="545"/>
      <c r="AE124" s="315"/>
      <c r="AF124" s="315"/>
      <c r="AG124" s="231"/>
      <c r="AH124" s="281"/>
      <c r="AI124" s="545"/>
    </row>
    <row r="125" spans="1:35" s="45" customFormat="1" ht="18.75" customHeight="1">
      <c r="A125" s="284"/>
      <c r="B125" s="284"/>
      <c r="C125" s="365" t="s">
        <v>664</v>
      </c>
      <c r="D125" s="316">
        <v>2</v>
      </c>
      <c r="E125" s="316" t="s">
        <v>665</v>
      </c>
      <c r="F125" s="310" t="s">
        <v>1042</v>
      </c>
      <c r="G125" s="316"/>
      <c r="H125" s="310"/>
      <c r="I125" s="316" t="s">
        <v>666</v>
      </c>
      <c r="J125" s="316" t="s">
        <v>667</v>
      </c>
      <c r="K125" s="316"/>
      <c r="L125" s="316" t="s">
        <v>34</v>
      </c>
      <c r="M125" s="296"/>
      <c r="N125" s="296" t="s">
        <v>686</v>
      </c>
      <c r="O125" s="75" t="s">
        <v>44</v>
      </c>
      <c r="P125" s="79"/>
      <c r="Q125" s="75">
        <v>23</v>
      </c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260">
        <f>SUM(P126:AA126)</f>
        <v>12000</v>
      </c>
      <c r="AC125" s="316"/>
      <c r="AD125" s="379"/>
      <c r="AE125" s="382">
        <v>24071</v>
      </c>
      <c r="AF125" s="316" t="s">
        <v>946</v>
      </c>
      <c r="AG125" s="316">
        <v>30</v>
      </c>
      <c r="AH125" s="260">
        <f>SUM(P126:U126)</f>
        <v>8250</v>
      </c>
      <c r="AI125" s="379"/>
    </row>
    <row r="126" spans="1:35" s="45" customFormat="1" ht="9" customHeight="1">
      <c r="A126" s="285"/>
      <c r="B126" s="285"/>
      <c r="C126" s="366"/>
      <c r="D126" s="317"/>
      <c r="E126" s="317"/>
      <c r="F126" s="311"/>
      <c r="G126" s="317"/>
      <c r="H126" s="311"/>
      <c r="I126" s="317"/>
      <c r="J126" s="317"/>
      <c r="K126" s="317"/>
      <c r="L126" s="317"/>
      <c r="M126" s="296"/>
      <c r="N126" s="296"/>
      <c r="O126" s="75" t="s">
        <v>19</v>
      </c>
      <c r="P126" s="79"/>
      <c r="Q126" s="53">
        <v>4500</v>
      </c>
      <c r="R126" s="88"/>
      <c r="S126" s="53">
        <v>3750</v>
      </c>
      <c r="T126" s="88"/>
      <c r="U126" s="88"/>
      <c r="V126" s="88"/>
      <c r="W126" s="88"/>
      <c r="X126" s="53">
        <v>3750</v>
      </c>
      <c r="Y126" s="88"/>
      <c r="Z126" s="88"/>
      <c r="AA126" s="88"/>
      <c r="AB126" s="273"/>
      <c r="AC126" s="317"/>
      <c r="AD126" s="283"/>
      <c r="AE126" s="317"/>
      <c r="AF126" s="317"/>
      <c r="AG126" s="317"/>
      <c r="AH126" s="273"/>
      <c r="AI126" s="283"/>
    </row>
    <row r="127" spans="1:35" s="45" customFormat="1" ht="21" customHeight="1">
      <c r="A127" s="284"/>
      <c r="B127" s="284"/>
      <c r="C127" s="365" t="s">
        <v>668</v>
      </c>
      <c r="D127" s="316">
        <v>3</v>
      </c>
      <c r="E127" s="316" t="s">
        <v>665</v>
      </c>
      <c r="F127" s="310" t="s">
        <v>1042</v>
      </c>
      <c r="G127" s="316"/>
      <c r="H127" s="310"/>
      <c r="I127" s="316" t="s">
        <v>666</v>
      </c>
      <c r="J127" s="316" t="s">
        <v>667</v>
      </c>
      <c r="K127" s="316"/>
      <c r="L127" s="316" t="s">
        <v>34</v>
      </c>
      <c r="M127" s="296"/>
      <c r="N127" s="296" t="s">
        <v>686</v>
      </c>
      <c r="O127" s="75" t="s">
        <v>44</v>
      </c>
      <c r="P127" s="79"/>
      <c r="Q127" s="88"/>
      <c r="R127" s="88"/>
      <c r="S127" s="75">
        <v>23</v>
      </c>
      <c r="T127" s="88"/>
      <c r="U127" s="88"/>
      <c r="V127" s="88"/>
      <c r="W127" s="88"/>
      <c r="X127" s="88"/>
      <c r="Y127" s="88"/>
      <c r="Z127" s="75"/>
      <c r="AA127" s="88"/>
      <c r="AB127" s="260">
        <f>SUM(P128:AA128)</f>
        <v>16000</v>
      </c>
      <c r="AC127" s="316"/>
      <c r="AD127" s="282"/>
      <c r="AE127" s="316"/>
      <c r="AF127" s="316"/>
      <c r="AG127" s="316">
        <v>20</v>
      </c>
      <c r="AH127" s="260">
        <f>SUM(P128:U128)</f>
        <v>8500</v>
      </c>
      <c r="AI127" s="282"/>
    </row>
    <row r="128" spans="1:35" s="45" customFormat="1" ht="22.15" customHeight="1">
      <c r="A128" s="285"/>
      <c r="B128" s="285"/>
      <c r="C128" s="366"/>
      <c r="D128" s="317"/>
      <c r="E128" s="317"/>
      <c r="F128" s="311"/>
      <c r="G128" s="317"/>
      <c r="H128" s="311"/>
      <c r="I128" s="317"/>
      <c r="J128" s="317"/>
      <c r="K128" s="317"/>
      <c r="L128" s="317"/>
      <c r="M128" s="296"/>
      <c r="N128" s="296"/>
      <c r="O128" s="75" t="s">
        <v>19</v>
      </c>
      <c r="P128" s="95"/>
      <c r="Q128" s="53"/>
      <c r="R128" s="53"/>
      <c r="S128" s="53">
        <v>4750</v>
      </c>
      <c r="T128" s="53"/>
      <c r="U128" s="53">
        <v>3750</v>
      </c>
      <c r="V128" s="53"/>
      <c r="W128" s="53">
        <v>3750</v>
      </c>
      <c r="X128" s="53"/>
      <c r="Y128" s="53">
        <v>3750</v>
      </c>
      <c r="Z128" s="53"/>
      <c r="AA128" s="88"/>
      <c r="AB128" s="273"/>
      <c r="AC128" s="317"/>
      <c r="AD128" s="283"/>
      <c r="AE128" s="317"/>
      <c r="AF128" s="317"/>
      <c r="AG128" s="317"/>
      <c r="AH128" s="273"/>
      <c r="AI128" s="283"/>
    </row>
    <row r="129" spans="1:35" s="45" customFormat="1" ht="21" customHeight="1">
      <c r="A129" s="284"/>
      <c r="B129" s="284"/>
      <c r="C129" s="365" t="s">
        <v>669</v>
      </c>
      <c r="D129" s="316">
        <v>1</v>
      </c>
      <c r="E129" s="316" t="s">
        <v>665</v>
      </c>
      <c r="F129" s="310" t="s">
        <v>1042</v>
      </c>
      <c r="G129" s="316"/>
      <c r="H129" s="310"/>
      <c r="I129" s="316" t="s">
        <v>666</v>
      </c>
      <c r="J129" s="316" t="s">
        <v>667</v>
      </c>
      <c r="K129" s="316"/>
      <c r="L129" s="316" t="s">
        <v>34</v>
      </c>
      <c r="M129" s="296"/>
      <c r="N129" s="296" t="s">
        <v>63</v>
      </c>
      <c r="O129" s="75" t="s">
        <v>44</v>
      </c>
      <c r="P129" s="79"/>
      <c r="Q129" s="88"/>
      <c r="R129" s="75">
        <v>25</v>
      </c>
      <c r="S129" s="88"/>
      <c r="T129" s="88"/>
      <c r="U129" s="88"/>
      <c r="V129" s="88"/>
      <c r="W129" s="88"/>
      <c r="X129" s="88"/>
      <c r="Y129" s="88"/>
      <c r="Z129" s="88"/>
      <c r="AA129" s="88"/>
      <c r="AB129" s="260">
        <f>SUM(P130:AA130)</f>
        <v>72000</v>
      </c>
      <c r="AC129" s="316" t="s">
        <v>654</v>
      </c>
      <c r="AD129" s="282"/>
      <c r="AE129" s="316" t="s">
        <v>948</v>
      </c>
      <c r="AF129" s="316" t="s">
        <v>946</v>
      </c>
      <c r="AG129" s="316">
        <v>30</v>
      </c>
      <c r="AH129" s="260">
        <f>SUM(P130:U130)</f>
        <v>72000</v>
      </c>
      <c r="AI129" s="282"/>
    </row>
    <row r="130" spans="1:35" s="45" customFormat="1">
      <c r="A130" s="285"/>
      <c r="B130" s="285"/>
      <c r="C130" s="366"/>
      <c r="D130" s="317"/>
      <c r="E130" s="317"/>
      <c r="F130" s="311"/>
      <c r="G130" s="317"/>
      <c r="H130" s="311"/>
      <c r="I130" s="317"/>
      <c r="J130" s="317"/>
      <c r="K130" s="317"/>
      <c r="L130" s="317"/>
      <c r="M130" s="296"/>
      <c r="N130" s="296"/>
      <c r="O130" s="75" t="s">
        <v>19</v>
      </c>
      <c r="P130" s="79"/>
      <c r="Q130" s="88"/>
      <c r="R130" s="53">
        <v>72000</v>
      </c>
      <c r="S130" s="88"/>
      <c r="T130" s="88"/>
      <c r="U130" s="88"/>
      <c r="V130" s="88"/>
      <c r="W130" s="88"/>
      <c r="X130" s="88"/>
      <c r="Y130" s="88"/>
      <c r="Z130" s="88"/>
      <c r="AA130" s="88"/>
      <c r="AB130" s="273"/>
      <c r="AC130" s="317"/>
      <c r="AD130" s="283"/>
      <c r="AE130" s="317"/>
      <c r="AF130" s="317"/>
      <c r="AG130" s="317"/>
      <c r="AH130" s="273"/>
      <c r="AI130" s="283"/>
    </row>
    <row r="131" spans="1:35" s="45" customFormat="1" ht="21" customHeight="1">
      <c r="A131" s="284"/>
      <c r="B131" s="284"/>
      <c r="C131" s="365" t="s">
        <v>670</v>
      </c>
      <c r="D131" s="316">
        <v>4</v>
      </c>
      <c r="E131" s="316" t="s">
        <v>671</v>
      </c>
      <c r="F131" s="310" t="s">
        <v>1043</v>
      </c>
      <c r="G131" s="316"/>
      <c r="H131" s="310"/>
      <c r="I131" s="316" t="s">
        <v>666</v>
      </c>
      <c r="J131" s="316" t="s">
        <v>667</v>
      </c>
      <c r="K131" s="316"/>
      <c r="L131" s="316" t="s">
        <v>34</v>
      </c>
      <c r="M131" s="296"/>
      <c r="N131" s="296" t="s">
        <v>63</v>
      </c>
      <c r="O131" s="75" t="s">
        <v>44</v>
      </c>
      <c r="P131" s="79"/>
      <c r="Q131" s="75">
        <v>25</v>
      </c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260">
        <f>SUM(P132:AA132)</f>
        <v>37000</v>
      </c>
      <c r="AC131" s="316" t="s">
        <v>654</v>
      </c>
      <c r="AD131" s="282"/>
      <c r="AE131" s="316" t="s">
        <v>949</v>
      </c>
      <c r="AF131" s="316" t="s">
        <v>946</v>
      </c>
      <c r="AG131" s="316">
        <v>20</v>
      </c>
      <c r="AH131" s="260">
        <f>SUM(P132:U132)</f>
        <v>37000</v>
      </c>
      <c r="AI131" s="282"/>
    </row>
    <row r="132" spans="1:35" s="45" customFormat="1" ht="9" customHeight="1">
      <c r="A132" s="285"/>
      <c r="B132" s="285"/>
      <c r="C132" s="366"/>
      <c r="D132" s="317"/>
      <c r="E132" s="317"/>
      <c r="F132" s="311"/>
      <c r="G132" s="317"/>
      <c r="H132" s="311"/>
      <c r="I132" s="317"/>
      <c r="J132" s="317"/>
      <c r="K132" s="317"/>
      <c r="L132" s="317"/>
      <c r="M132" s="296"/>
      <c r="N132" s="296"/>
      <c r="O132" s="75" t="s">
        <v>19</v>
      </c>
      <c r="P132" s="79"/>
      <c r="Q132" s="53">
        <v>37000</v>
      </c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273"/>
      <c r="AC132" s="317"/>
      <c r="AD132" s="283"/>
      <c r="AE132" s="317"/>
      <c r="AF132" s="317"/>
      <c r="AG132" s="317"/>
      <c r="AH132" s="273"/>
      <c r="AI132" s="283"/>
    </row>
    <row r="133" spans="1:35" s="109" customFormat="1" ht="56.25">
      <c r="A133" s="396">
        <v>13</v>
      </c>
      <c r="B133" s="314" t="s">
        <v>1117</v>
      </c>
      <c r="C133" s="294" t="s">
        <v>688</v>
      </c>
      <c r="D133" s="275">
        <v>2</v>
      </c>
      <c r="E133" s="275" t="s">
        <v>892</v>
      </c>
      <c r="F133" s="426" t="s">
        <v>1044</v>
      </c>
      <c r="G133" s="314">
        <v>3</v>
      </c>
      <c r="H133" s="295" t="s">
        <v>32</v>
      </c>
      <c r="I133" s="275" t="s">
        <v>666</v>
      </c>
      <c r="J133" s="275" t="s">
        <v>667</v>
      </c>
      <c r="K133" s="314" t="s">
        <v>33</v>
      </c>
      <c r="L133" s="294"/>
      <c r="M133" s="294"/>
      <c r="N133" s="275" t="s">
        <v>45</v>
      </c>
      <c r="O133" s="99" t="s">
        <v>45</v>
      </c>
      <c r="P133" s="108"/>
      <c r="Q133" s="108"/>
      <c r="R133" s="99">
        <v>1</v>
      </c>
      <c r="S133" s="108"/>
      <c r="T133" s="108"/>
      <c r="U133" s="108"/>
      <c r="V133" s="108"/>
      <c r="W133" s="108"/>
      <c r="X133" s="108"/>
      <c r="Y133" s="108"/>
      <c r="Z133" s="108"/>
      <c r="AA133" s="108"/>
      <c r="AB133" s="280">
        <f>SUM(P134:AA134)</f>
        <v>130000</v>
      </c>
      <c r="AC133" s="262" t="s">
        <v>998</v>
      </c>
      <c r="AD133" s="262" t="s">
        <v>972</v>
      </c>
      <c r="AE133" s="262"/>
      <c r="AF133" s="262"/>
      <c r="AG133" s="314">
        <v>100</v>
      </c>
      <c r="AH133" s="280">
        <f>SUM(AH135)</f>
        <v>78050</v>
      </c>
      <c r="AI133" s="262" t="s">
        <v>972</v>
      </c>
    </row>
    <row r="134" spans="1:35" s="109" customFormat="1" ht="6.6" customHeight="1">
      <c r="A134" s="397"/>
      <c r="B134" s="563"/>
      <c r="C134" s="294"/>
      <c r="D134" s="275"/>
      <c r="E134" s="275"/>
      <c r="F134" s="427"/>
      <c r="G134" s="315"/>
      <c r="H134" s="295"/>
      <c r="I134" s="275"/>
      <c r="J134" s="275"/>
      <c r="K134" s="315"/>
      <c r="L134" s="383"/>
      <c r="M134" s="294"/>
      <c r="N134" s="275"/>
      <c r="O134" s="99" t="s">
        <v>19</v>
      </c>
      <c r="P134" s="112">
        <f t="shared" ref="P134:Q134" si="34">SUM(P136)</f>
        <v>0</v>
      </c>
      <c r="Q134" s="112">
        <f t="shared" si="34"/>
        <v>0</v>
      </c>
      <c r="R134" s="112">
        <f>SUM(R136)</f>
        <v>52000</v>
      </c>
      <c r="S134" s="112">
        <f t="shared" ref="S134:AA134" si="35">SUM(S136)</f>
        <v>0</v>
      </c>
      <c r="T134" s="112">
        <f t="shared" si="35"/>
        <v>0</v>
      </c>
      <c r="U134" s="112">
        <f t="shared" si="35"/>
        <v>26000</v>
      </c>
      <c r="V134" s="112">
        <f t="shared" si="35"/>
        <v>0</v>
      </c>
      <c r="W134" s="112">
        <f t="shared" si="35"/>
        <v>0</v>
      </c>
      <c r="X134" s="112">
        <f t="shared" si="35"/>
        <v>26000</v>
      </c>
      <c r="Y134" s="112">
        <f t="shared" si="35"/>
        <v>0</v>
      </c>
      <c r="Z134" s="112">
        <f t="shared" si="35"/>
        <v>26000</v>
      </c>
      <c r="AA134" s="112">
        <f t="shared" si="35"/>
        <v>0</v>
      </c>
      <c r="AB134" s="281"/>
      <c r="AC134" s="262"/>
      <c r="AD134" s="262"/>
      <c r="AE134" s="262"/>
      <c r="AF134" s="262"/>
      <c r="AG134" s="315"/>
      <c r="AH134" s="281"/>
      <c r="AI134" s="262"/>
    </row>
    <row r="135" spans="1:35" s="45" customFormat="1">
      <c r="A135" s="468"/>
      <c r="B135" s="468"/>
      <c r="C135" s="304" t="s">
        <v>795</v>
      </c>
      <c r="D135" s="296">
        <v>1</v>
      </c>
      <c r="E135" s="296" t="s">
        <v>892</v>
      </c>
      <c r="F135" s="310" t="s">
        <v>1044</v>
      </c>
      <c r="G135" s="316"/>
      <c r="H135" s="302"/>
      <c r="I135" s="296" t="s">
        <v>666</v>
      </c>
      <c r="J135" s="296" t="s">
        <v>667</v>
      </c>
      <c r="K135" s="316"/>
      <c r="L135" s="304" t="s">
        <v>34</v>
      </c>
      <c r="M135" s="304"/>
      <c r="N135" s="296" t="s">
        <v>334</v>
      </c>
      <c r="O135" s="75" t="s">
        <v>335</v>
      </c>
      <c r="P135" s="79"/>
      <c r="Q135" s="75"/>
      <c r="R135" s="75">
        <v>1</v>
      </c>
      <c r="S135" s="88"/>
      <c r="T135" s="88"/>
      <c r="U135" s="88"/>
      <c r="V135" s="88"/>
      <c r="W135" s="88"/>
      <c r="X135" s="88"/>
      <c r="Y135" s="88"/>
      <c r="Z135" s="88"/>
      <c r="AA135" s="88"/>
      <c r="AB135" s="260">
        <f>SUM(P136:AA136)</f>
        <v>130000</v>
      </c>
      <c r="AC135" s="273"/>
      <c r="AD135" s="273"/>
      <c r="AE135" s="273"/>
      <c r="AF135" s="273"/>
      <c r="AG135" s="316">
        <v>100</v>
      </c>
      <c r="AH135" s="260">
        <f>SUM(P136:U136)+50</f>
        <v>78050</v>
      </c>
      <c r="AI135" s="273"/>
    </row>
    <row r="136" spans="1:35" s="45" customFormat="1">
      <c r="A136" s="469"/>
      <c r="B136" s="469"/>
      <c r="C136" s="304"/>
      <c r="D136" s="296"/>
      <c r="E136" s="296"/>
      <c r="F136" s="311"/>
      <c r="G136" s="317"/>
      <c r="H136" s="302"/>
      <c r="I136" s="296"/>
      <c r="J136" s="296"/>
      <c r="K136" s="317"/>
      <c r="L136" s="304"/>
      <c r="M136" s="304"/>
      <c r="N136" s="296"/>
      <c r="O136" s="75" t="s">
        <v>19</v>
      </c>
      <c r="P136" s="79"/>
      <c r="Q136" s="52"/>
      <c r="R136" s="53">
        <v>52000</v>
      </c>
      <c r="S136" s="53"/>
      <c r="T136" s="53"/>
      <c r="U136" s="53">
        <v>26000</v>
      </c>
      <c r="V136" s="53"/>
      <c r="W136" s="53"/>
      <c r="X136" s="53">
        <v>26000</v>
      </c>
      <c r="Y136" s="53"/>
      <c r="Z136" s="53">
        <v>26000</v>
      </c>
      <c r="AA136" s="53"/>
      <c r="AB136" s="273"/>
      <c r="AC136" s="273"/>
      <c r="AD136" s="273"/>
      <c r="AE136" s="273"/>
      <c r="AF136" s="273"/>
      <c r="AG136" s="317"/>
      <c r="AH136" s="273"/>
      <c r="AI136" s="273"/>
    </row>
    <row r="137" spans="1:35">
      <c r="A137" s="10"/>
      <c r="B137" s="10"/>
      <c r="C137" s="10" t="s">
        <v>36</v>
      </c>
      <c r="D137" s="12"/>
      <c r="E137" s="12"/>
      <c r="F137" s="10"/>
      <c r="G137" s="103"/>
      <c r="H137" s="103"/>
      <c r="I137" s="103"/>
      <c r="J137" s="103"/>
      <c r="K137" s="103"/>
      <c r="L137" s="10"/>
      <c r="M137" s="11"/>
      <c r="N137" s="12"/>
      <c r="O137" s="12"/>
      <c r="P137" s="57">
        <f t="shared" ref="P137:AA137" si="36">SUM(P138,P261)</f>
        <v>3210</v>
      </c>
      <c r="Q137" s="57">
        <f t="shared" si="36"/>
        <v>38940</v>
      </c>
      <c r="R137" s="57">
        <f t="shared" si="36"/>
        <v>1030380</v>
      </c>
      <c r="S137" s="57">
        <f t="shared" si="36"/>
        <v>39110</v>
      </c>
      <c r="T137" s="57">
        <f t="shared" si="36"/>
        <v>95310</v>
      </c>
      <c r="U137" s="57">
        <f t="shared" si="36"/>
        <v>47100</v>
      </c>
      <c r="V137" s="57">
        <f t="shared" si="36"/>
        <v>24210</v>
      </c>
      <c r="W137" s="57">
        <f t="shared" si="36"/>
        <v>97230</v>
      </c>
      <c r="X137" s="57">
        <f t="shared" si="36"/>
        <v>76240</v>
      </c>
      <c r="Y137" s="57">
        <f t="shared" si="36"/>
        <v>42120</v>
      </c>
      <c r="Z137" s="57">
        <f t="shared" si="36"/>
        <v>3210</v>
      </c>
      <c r="AA137" s="57">
        <f t="shared" si="36"/>
        <v>3210</v>
      </c>
      <c r="AB137" s="59">
        <f>SUM(P137:AA137)</f>
        <v>1500270</v>
      </c>
      <c r="AC137" s="11"/>
      <c r="AD137" s="11"/>
      <c r="AE137" s="11"/>
      <c r="AF137" s="11"/>
      <c r="AG137" s="11"/>
      <c r="AH137" s="59">
        <f>SUM(AH138,AH261)</f>
        <v>1254100</v>
      </c>
      <c r="AI137" s="11"/>
    </row>
    <row r="138" spans="1:35">
      <c r="A138" s="13"/>
      <c r="B138" s="13"/>
      <c r="C138" s="13" t="s">
        <v>183</v>
      </c>
      <c r="D138" s="8"/>
      <c r="E138" s="8"/>
      <c r="F138" s="13"/>
      <c r="G138" s="73"/>
      <c r="H138" s="73"/>
      <c r="I138" s="73"/>
      <c r="J138" s="73"/>
      <c r="K138" s="73"/>
      <c r="L138" s="13"/>
      <c r="M138" s="9"/>
      <c r="N138" s="234"/>
      <c r="O138" s="8"/>
      <c r="P138" s="56">
        <f>P140</f>
        <v>1960</v>
      </c>
      <c r="Q138" s="56">
        <f t="shared" ref="Q138:AA138" si="37">Q140</f>
        <v>31440</v>
      </c>
      <c r="R138" s="56">
        <f t="shared" si="37"/>
        <v>981230</v>
      </c>
      <c r="S138" s="56">
        <f t="shared" si="37"/>
        <v>37860</v>
      </c>
      <c r="T138" s="56">
        <f t="shared" si="37"/>
        <v>89560</v>
      </c>
      <c r="U138" s="56">
        <f t="shared" si="37"/>
        <v>34600</v>
      </c>
      <c r="V138" s="56">
        <f t="shared" si="37"/>
        <v>12960</v>
      </c>
      <c r="W138" s="56">
        <f t="shared" si="37"/>
        <v>75980</v>
      </c>
      <c r="X138" s="56">
        <f t="shared" si="37"/>
        <v>50240</v>
      </c>
      <c r="Y138" s="56">
        <f t="shared" si="37"/>
        <v>19120</v>
      </c>
      <c r="Z138" s="56">
        <f t="shared" si="37"/>
        <v>1960</v>
      </c>
      <c r="AA138" s="56">
        <f t="shared" si="37"/>
        <v>1960</v>
      </c>
      <c r="AB138" s="71">
        <f>SUM(P138:AA138)</f>
        <v>1338870</v>
      </c>
      <c r="AC138" s="9"/>
      <c r="AD138" s="9"/>
      <c r="AE138" s="9"/>
      <c r="AF138" s="9"/>
      <c r="AG138" s="9"/>
      <c r="AH138" s="71">
        <f>SUM(AH139)</f>
        <v>1176700</v>
      </c>
      <c r="AI138" s="9"/>
    </row>
    <row r="139" spans="1:35" ht="37.5">
      <c r="A139" s="392"/>
      <c r="B139" s="392" t="s">
        <v>1118</v>
      </c>
      <c r="C139" s="305" t="s">
        <v>288</v>
      </c>
      <c r="D139" s="392"/>
      <c r="E139" s="392"/>
      <c r="F139" s="305"/>
      <c r="G139" s="284"/>
      <c r="H139" s="303"/>
      <c r="I139" s="303"/>
      <c r="J139" s="303"/>
      <c r="K139" s="284"/>
      <c r="L139" s="305"/>
      <c r="M139" s="305"/>
      <c r="N139" s="286" t="s">
        <v>890</v>
      </c>
      <c r="O139" s="83" t="s">
        <v>190</v>
      </c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260">
        <f>SUM(P140:AA140)</f>
        <v>1338870</v>
      </c>
      <c r="AC139" s="289" t="s">
        <v>997</v>
      </c>
      <c r="AD139" s="289" t="s">
        <v>975</v>
      </c>
      <c r="AE139" s="289"/>
      <c r="AF139" s="289"/>
      <c r="AG139" s="286"/>
      <c r="AH139" s="260">
        <f>SUM(AH141,AH147,AH151,AH155,AH167,AH173,AH183,AH193,AH205,AH219,AH225,AH237,AH251,AH257)</f>
        <v>1176700</v>
      </c>
      <c r="AI139" s="289" t="s">
        <v>975</v>
      </c>
    </row>
    <row r="140" spans="1:35" ht="9.6" customHeight="1">
      <c r="A140" s="392"/>
      <c r="B140" s="392"/>
      <c r="C140" s="305"/>
      <c r="D140" s="392"/>
      <c r="E140" s="392"/>
      <c r="F140" s="305"/>
      <c r="G140" s="285"/>
      <c r="H140" s="303"/>
      <c r="I140" s="303"/>
      <c r="J140" s="303"/>
      <c r="K140" s="285"/>
      <c r="L140" s="305"/>
      <c r="M140" s="305"/>
      <c r="N140" s="321"/>
      <c r="O140" s="83" t="s">
        <v>19</v>
      </c>
      <c r="P140" s="34">
        <f>SUM(P142,P148,P152,P252,P156,P168,P174,P184,P194,P206,P220,P226,P238,P258)</f>
        <v>1960</v>
      </c>
      <c r="Q140" s="34">
        <f t="shared" ref="Q140:AA140" si="38">SUM(Q142,Q148,Q152,Q252,Q156,Q168,Q174,Q184,Q194,Q206,Q220,Q226,Q238,Q258)</f>
        <v>31440</v>
      </c>
      <c r="R140" s="34">
        <f t="shared" si="38"/>
        <v>981230</v>
      </c>
      <c r="S140" s="34">
        <f t="shared" si="38"/>
        <v>37860</v>
      </c>
      <c r="T140" s="34">
        <f t="shared" si="38"/>
        <v>89560</v>
      </c>
      <c r="U140" s="34">
        <f t="shared" si="38"/>
        <v>34600</v>
      </c>
      <c r="V140" s="34">
        <f t="shared" si="38"/>
        <v>12960</v>
      </c>
      <c r="W140" s="34">
        <f t="shared" si="38"/>
        <v>75980</v>
      </c>
      <c r="X140" s="34">
        <f t="shared" si="38"/>
        <v>50240</v>
      </c>
      <c r="Y140" s="34">
        <f t="shared" si="38"/>
        <v>19120</v>
      </c>
      <c r="Z140" s="34">
        <f t="shared" si="38"/>
        <v>1960</v>
      </c>
      <c r="AA140" s="34">
        <f t="shared" si="38"/>
        <v>1960</v>
      </c>
      <c r="AB140" s="273"/>
      <c r="AC140" s="289"/>
      <c r="AD140" s="289"/>
      <c r="AE140" s="289"/>
      <c r="AF140" s="289"/>
      <c r="AG140" s="321"/>
      <c r="AH140" s="273"/>
      <c r="AI140" s="289"/>
    </row>
    <row r="141" spans="1:35" s="109" customFormat="1" ht="32.25" customHeight="1">
      <c r="A141" s="275">
        <v>14</v>
      </c>
      <c r="B141" s="275" t="s">
        <v>1119</v>
      </c>
      <c r="C141" s="294" t="s">
        <v>845</v>
      </c>
      <c r="D141" s="275">
        <v>1</v>
      </c>
      <c r="E141" s="275" t="s">
        <v>185</v>
      </c>
      <c r="F141" s="295" t="s">
        <v>1045</v>
      </c>
      <c r="G141" s="314">
        <v>1</v>
      </c>
      <c r="H141" s="295" t="s">
        <v>796</v>
      </c>
      <c r="I141" s="275" t="s">
        <v>186</v>
      </c>
      <c r="J141" s="275" t="s">
        <v>821</v>
      </c>
      <c r="K141" s="314" t="s">
        <v>211</v>
      </c>
      <c r="L141" s="275"/>
      <c r="M141" s="275"/>
      <c r="N141" s="275" t="s">
        <v>43</v>
      </c>
      <c r="O141" s="99" t="s">
        <v>42</v>
      </c>
      <c r="P141" s="108"/>
      <c r="Q141" s="99"/>
      <c r="R141" s="99">
        <v>1</v>
      </c>
      <c r="S141" s="99"/>
      <c r="T141" s="99"/>
      <c r="U141" s="99"/>
      <c r="V141" s="99"/>
      <c r="W141" s="99"/>
      <c r="X141" s="99"/>
      <c r="Y141" s="99"/>
      <c r="Z141" s="99"/>
      <c r="AA141" s="99"/>
      <c r="AB141" s="280">
        <f>SUM(P142:AA142)</f>
        <v>39900</v>
      </c>
      <c r="AC141" s="262" t="s">
        <v>998</v>
      </c>
      <c r="AD141" s="262" t="s">
        <v>975</v>
      </c>
      <c r="AE141" s="262"/>
      <c r="AF141" s="262"/>
      <c r="AG141" s="314">
        <v>100</v>
      </c>
      <c r="AH141" s="280">
        <f>SUM(AH143:AH146)</f>
        <v>39900</v>
      </c>
      <c r="AI141" s="262" t="s">
        <v>975</v>
      </c>
    </row>
    <row r="142" spans="1:35" s="109" customFormat="1" ht="13.15" customHeight="1">
      <c r="A142" s="275"/>
      <c r="B142" s="275"/>
      <c r="C142" s="294"/>
      <c r="D142" s="275"/>
      <c r="E142" s="275"/>
      <c r="F142" s="295"/>
      <c r="G142" s="315"/>
      <c r="H142" s="295"/>
      <c r="I142" s="275"/>
      <c r="J142" s="275"/>
      <c r="K142" s="315"/>
      <c r="L142" s="275"/>
      <c r="M142" s="275"/>
      <c r="N142" s="275"/>
      <c r="O142" s="99" t="s">
        <v>19</v>
      </c>
      <c r="P142" s="68">
        <f>SUM(P144,P146)</f>
        <v>0</v>
      </c>
      <c r="Q142" s="68">
        <f t="shared" ref="Q142:AA142" si="39">SUM(Q144,Q146)</f>
        <v>0</v>
      </c>
      <c r="R142" s="68">
        <f t="shared" si="39"/>
        <v>4000</v>
      </c>
      <c r="S142" s="68">
        <f t="shared" si="39"/>
        <v>35900</v>
      </c>
      <c r="T142" s="68">
        <f t="shared" si="39"/>
        <v>0</v>
      </c>
      <c r="U142" s="68">
        <f t="shared" si="39"/>
        <v>0</v>
      </c>
      <c r="V142" s="68">
        <f t="shared" si="39"/>
        <v>0</v>
      </c>
      <c r="W142" s="68">
        <f t="shared" si="39"/>
        <v>0</v>
      </c>
      <c r="X142" s="68">
        <f t="shared" si="39"/>
        <v>0</v>
      </c>
      <c r="Y142" s="68">
        <f t="shared" si="39"/>
        <v>0</v>
      </c>
      <c r="Z142" s="68">
        <f t="shared" si="39"/>
        <v>0</v>
      </c>
      <c r="AA142" s="68">
        <f t="shared" si="39"/>
        <v>0</v>
      </c>
      <c r="AB142" s="281"/>
      <c r="AC142" s="262"/>
      <c r="AD142" s="262"/>
      <c r="AE142" s="262"/>
      <c r="AF142" s="262"/>
      <c r="AG142" s="315"/>
      <c r="AH142" s="281"/>
      <c r="AI142" s="262"/>
    </row>
    <row r="143" spans="1:35" s="45" customFormat="1" ht="38.25" customHeight="1">
      <c r="A143" s="296"/>
      <c r="B143" s="296"/>
      <c r="C143" s="304" t="s">
        <v>494</v>
      </c>
      <c r="D143" s="296">
        <v>2</v>
      </c>
      <c r="E143" s="296" t="s">
        <v>185</v>
      </c>
      <c r="F143" s="302" t="s">
        <v>1045</v>
      </c>
      <c r="G143" s="316"/>
      <c r="H143" s="302"/>
      <c r="I143" s="296" t="s">
        <v>186</v>
      </c>
      <c r="J143" s="296" t="s">
        <v>819</v>
      </c>
      <c r="K143" s="316"/>
      <c r="L143" s="296" t="s">
        <v>495</v>
      </c>
      <c r="M143" s="296"/>
      <c r="N143" s="296" t="s">
        <v>496</v>
      </c>
      <c r="O143" s="75" t="s">
        <v>497</v>
      </c>
      <c r="P143" s="79"/>
      <c r="Q143" s="75"/>
      <c r="R143" s="131">
        <v>3</v>
      </c>
      <c r="S143" s="75"/>
      <c r="T143" s="75"/>
      <c r="U143" s="75"/>
      <c r="V143" s="75"/>
      <c r="W143" s="75"/>
      <c r="X143" s="75"/>
      <c r="Y143" s="75"/>
      <c r="Z143" s="75"/>
      <c r="AA143" s="75"/>
      <c r="AB143" s="260">
        <f>SUM(P144:AA144)</f>
        <v>4000</v>
      </c>
      <c r="AC143" s="273"/>
      <c r="AD143" s="273"/>
      <c r="AE143" s="282" t="s">
        <v>991</v>
      </c>
      <c r="AF143" s="282" t="s">
        <v>992</v>
      </c>
      <c r="AG143" s="316">
        <v>50</v>
      </c>
      <c r="AH143" s="260">
        <f>SUM(P144:U144)</f>
        <v>4000</v>
      </c>
      <c r="AI143" s="273"/>
    </row>
    <row r="144" spans="1:35" s="45" customFormat="1" ht="9.6" customHeight="1">
      <c r="A144" s="296"/>
      <c r="B144" s="296"/>
      <c r="C144" s="304"/>
      <c r="D144" s="296"/>
      <c r="E144" s="296"/>
      <c r="F144" s="302"/>
      <c r="G144" s="317"/>
      <c r="H144" s="302"/>
      <c r="I144" s="296"/>
      <c r="J144" s="296"/>
      <c r="K144" s="317"/>
      <c r="L144" s="296"/>
      <c r="M144" s="296"/>
      <c r="N144" s="296"/>
      <c r="O144" s="75" t="s">
        <v>19</v>
      </c>
      <c r="P144" s="79"/>
      <c r="Q144" s="75"/>
      <c r="R144" s="131">
        <v>4000</v>
      </c>
      <c r="S144" s="75"/>
      <c r="T144" s="75"/>
      <c r="U144" s="75"/>
      <c r="V144" s="75"/>
      <c r="W144" s="75"/>
      <c r="X144" s="75"/>
      <c r="Y144" s="75"/>
      <c r="Z144" s="75"/>
      <c r="AA144" s="75"/>
      <c r="AB144" s="273"/>
      <c r="AC144" s="273"/>
      <c r="AD144" s="273"/>
      <c r="AE144" s="283"/>
      <c r="AF144" s="283"/>
      <c r="AG144" s="317"/>
      <c r="AH144" s="273"/>
      <c r="AI144" s="273"/>
    </row>
    <row r="145" spans="1:35" s="45" customFormat="1" ht="24.6" customHeight="1">
      <c r="A145" s="296"/>
      <c r="B145" s="296"/>
      <c r="C145" s="304" t="s">
        <v>913</v>
      </c>
      <c r="D145" s="296">
        <v>1</v>
      </c>
      <c r="E145" s="296" t="s">
        <v>185</v>
      </c>
      <c r="F145" s="302" t="s">
        <v>1045</v>
      </c>
      <c r="G145" s="316"/>
      <c r="H145" s="302"/>
      <c r="I145" s="296" t="s">
        <v>186</v>
      </c>
      <c r="J145" s="296" t="s">
        <v>820</v>
      </c>
      <c r="K145" s="316"/>
      <c r="L145" s="296" t="s">
        <v>495</v>
      </c>
      <c r="M145" s="296" t="s">
        <v>498</v>
      </c>
      <c r="N145" s="296" t="s">
        <v>499</v>
      </c>
      <c r="O145" s="75" t="s">
        <v>41</v>
      </c>
      <c r="P145" s="79"/>
      <c r="Q145" s="75"/>
      <c r="R145" s="75"/>
      <c r="S145" s="75">
        <v>7</v>
      </c>
      <c r="T145" s="131"/>
      <c r="U145" s="75"/>
      <c r="V145" s="75"/>
      <c r="W145" s="75"/>
      <c r="X145" s="75"/>
      <c r="Y145" s="75"/>
      <c r="Z145" s="75"/>
      <c r="AA145" s="75"/>
      <c r="AB145" s="260">
        <f>SUM(P146:AA146)</f>
        <v>35900</v>
      </c>
      <c r="AC145" s="273" t="s">
        <v>654</v>
      </c>
      <c r="AD145" s="273"/>
      <c r="AE145" s="273"/>
      <c r="AF145" s="273"/>
      <c r="AG145" s="316">
        <v>50</v>
      </c>
      <c r="AH145" s="260">
        <f>SUM(P146:U146)</f>
        <v>35900</v>
      </c>
      <c r="AI145" s="273"/>
    </row>
    <row r="146" spans="1:35" s="45" customFormat="1" ht="36.6" customHeight="1">
      <c r="A146" s="296"/>
      <c r="B146" s="296"/>
      <c r="C146" s="304"/>
      <c r="D146" s="296"/>
      <c r="E146" s="296"/>
      <c r="F146" s="302"/>
      <c r="G146" s="317"/>
      <c r="H146" s="302"/>
      <c r="I146" s="296"/>
      <c r="J146" s="296"/>
      <c r="K146" s="317"/>
      <c r="L146" s="296"/>
      <c r="M146" s="296"/>
      <c r="N146" s="296"/>
      <c r="O146" s="75" t="s">
        <v>19</v>
      </c>
      <c r="P146" s="79"/>
      <c r="Q146" s="75"/>
      <c r="R146" s="131"/>
      <c r="S146" s="131">
        <v>35900</v>
      </c>
      <c r="T146" s="131"/>
      <c r="U146" s="131"/>
      <c r="V146" s="75"/>
      <c r="W146" s="75"/>
      <c r="X146" s="75"/>
      <c r="Y146" s="75"/>
      <c r="Z146" s="75"/>
      <c r="AA146" s="75"/>
      <c r="AB146" s="273"/>
      <c r="AC146" s="273"/>
      <c r="AD146" s="273"/>
      <c r="AE146" s="273"/>
      <c r="AF146" s="273"/>
      <c r="AG146" s="317"/>
      <c r="AH146" s="273"/>
      <c r="AI146" s="273"/>
    </row>
    <row r="147" spans="1:35" s="111" customFormat="1" ht="24" customHeight="1">
      <c r="A147" s="275">
        <v>15</v>
      </c>
      <c r="B147" s="275" t="s">
        <v>1120</v>
      </c>
      <c r="C147" s="294" t="s">
        <v>846</v>
      </c>
      <c r="D147" s="275">
        <v>2</v>
      </c>
      <c r="E147" s="275" t="s">
        <v>185</v>
      </c>
      <c r="F147" s="275"/>
      <c r="G147" s="314">
        <v>2</v>
      </c>
      <c r="H147" s="295" t="s">
        <v>32</v>
      </c>
      <c r="I147" s="275" t="s">
        <v>186</v>
      </c>
      <c r="J147" s="275" t="s">
        <v>820</v>
      </c>
      <c r="K147" s="314" t="s">
        <v>211</v>
      </c>
      <c r="L147" s="275"/>
      <c r="M147" s="275"/>
      <c r="N147" s="275" t="s">
        <v>232</v>
      </c>
      <c r="O147" s="99" t="s">
        <v>41</v>
      </c>
      <c r="P147" s="108"/>
      <c r="Q147" s="99"/>
      <c r="R147" s="99"/>
      <c r="S147" s="99"/>
      <c r="T147" s="99"/>
      <c r="U147" s="99"/>
      <c r="V147" s="99"/>
      <c r="W147" s="99"/>
      <c r="X147" s="99">
        <v>8</v>
      </c>
      <c r="Y147" s="99"/>
      <c r="Z147" s="99"/>
      <c r="AA147" s="99"/>
      <c r="AB147" s="280">
        <f>SUM(P148:AA148)</f>
        <v>5000</v>
      </c>
      <c r="AC147" s="262" t="s">
        <v>998</v>
      </c>
      <c r="AD147" s="262" t="s">
        <v>975</v>
      </c>
      <c r="AE147" s="262"/>
      <c r="AF147" s="262"/>
      <c r="AG147" s="314">
        <v>100</v>
      </c>
      <c r="AH147" s="280">
        <f>SUM(AH149)</f>
        <v>0</v>
      </c>
      <c r="AI147" s="262" t="s">
        <v>975</v>
      </c>
    </row>
    <row r="148" spans="1:35" s="111" customFormat="1" ht="24" customHeight="1">
      <c r="A148" s="275"/>
      <c r="B148" s="275"/>
      <c r="C148" s="294"/>
      <c r="D148" s="275"/>
      <c r="E148" s="275"/>
      <c r="F148" s="275"/>
      <c r="G148" s="315"/>
      <c r="H148" s="295"/>
      <c r="I148" s="275"/>
      <c r="J148" s="275"/>
      <c r="K148" s="315"/>
      <c r="L148" s="275"/>
      <c r="M148" s="275"/>
      <c r="N148" s="275"/>
      <c r="O148" s="99" t="s">
        <v>19</v>
      </c>
      <c r="P148" s="68">
        <f>SUM(P150)</f>
        <v>0</v>
      </c>
      <c r="Q148" s="68">
        <f t="shared" ref="Q148:AA148" si="40">SUM(Q150)</f>
        <v>0</v>
      </c>
      <c r="R148" s="68">
        <f t="shared" si="40"/>
        <v>0</v>
      </c>
      <c r="S148" s="68">
        <f t="shared" si="40"/>
        <v>0</v>
      </c>
      <c r="T148" s="68">
        <f t="shared" si="40"/>
        <v>0</v>
      </c>
      <c r="U148" s="68">
        <f t="shared" si="40"/>
        <v>0</v>
      </c>
      <c r="V148" s="68">
        <f t="shared" si="40"/>
        <v>0</v>
      </c>
      <c r="W148" s="68">
        <f>SUM(W150)</f>
        <v>1700</v>
      </c>
      <c r="X148" s="68">
        <f>SUM(X150)</f>
        <v>3300</v>
      </c>
      <c r="Y148" s="68">
        <f t="shared" si="40"/>
        <v>0</v>
      </c>
      <c r="Z148" s="68">
        <f t="shared" si="40"/>
        <v>0</v>
      </c>
      <c r="AA148" s="68">
        <f t="shared" si="40"/>
        <v>0</v>
      </c>
      <c r="AB148" s="281"/>
      <c r="AC148" s="262"/>
      <c r="AD148" s="262"/>
      <c r="AE148" s="262"/>
      <c r="AF148" s="262"/>
      <c r="AG148" s="315"/>
      <c r="AH148" s="281"/>
      <c r="AI148" s="262"/>
    </row>
    <row r="149" spans="1:35" s="45" customFormat="1" ht="22.15" customHeight="1">
      <c r="A149" s="296"/>
      <c r="B149" s="296"/>
      <c r="C149" s="304" t="s">
        <v>500</v>
      </c>
      <c r="D149" s="296">
        <v>1</v>
      </c>
      <c r="E149" s="296" t="s">
        <v>185</v>
      </c>
      <c r="F149" s="302" t="s">
        <v>1045</v>
      </c>
      <c r="G149" s="316"/>
      <c r="H149" s="302"/>
      <c r="I149" s="296" t="s">
        <v>186</v>
      </c>
      <c r="J149" s="296" t="s">
        <v>822</v>
      </c>
      <c r="K149" s="316"/>
      <c r="L149" s="296" t="s">
        <v>501</v>
      </c>
      <c r="M149" s="296" t="s">
        <v>151</v>
      </c>
      <c r="N149" s="296" t="s">
        <v>232</v>
      </c>
      <c r="O149" s="75" t="s">
        <v>41</v>
      </c>
      <c r="P149" s="79"/>
      <c r="Q149" s="75"/>
      <c r="R149" s="75"/>
      <c r="S149" s="75"/>
      <c r="T149" s="75"/>
      <c r="U149" s="75"/>
      <c r="V149" s="75"/>
      <c r="W149" s="75"/>
      <c r="X149" s="75">
        <v>8</v>
      </c>
      <c r="Y149" s="75"/>
      <c r="Z149" s="75"/>
      <c r="AA149" s="75"/>
      <c r="AB149" s="260">
        <f>SUM(P150:AA150)</f>
        <v>5000</v>
      </c>
      <c r="AC149" s="273"/>
      <c r="AD149" s="273"/>
      <c r="AE149" s="273"/>
      <c r="AF149" s="273"/>
      <c r="AG149" s="316">
        <v>100</v>
      </c>
      <c r="AH149" s="260">
        <f>SUM(P150:U150)</f>
        <v>0</v>
      </c>
      <c r="AI149" s="273"/>
    </row>
    <row r="150" spans="1:35" s="45" customFormat="1" ht="18.600000000000001" customHeight="1">
      <c r="A150" s="296"/>
      <c r="B150" s="296"/>
      <c r="C150" s="304"/>
      <c r="D150" s="296"/>
      <c r="E150" s="296"/>
      <c r="F150" s="302"/>
      <c r="G150" s="317"/>
      <c r="H150" s="302"/>
      <c r="I150" s="296"/>
      <c r="J150" s="296"/>
      <c r="K150" s="317"/>
      <c r="L150" s="296"/>
      <c r="M150" s="296"/>
      <c r="N150" s="296"/>
      <c r="O150" s="75" t="s">
        <v>19</v>
      </c>
      <c r="P150" s="79"/>
      <c r="Q150" s="75"/>
      <c r="R150" s="75"/>
      <c r="S150" s="75"/>
      <c r="T150" s="75"/>
      <c r="U150" s="75"/>
      <c r="V150" s="75"/>
      <c r="W150" s="131">
        <v>1700</v>
      </c>
      <c r="X150" s="131">
        <v>3300</v>
      </c>
      <c r="Y150" s="75"/>
      <c r="Z150" s="75"/>
      <c r="AA150" s="75"/>
      <c r="AB150" s="273"/>
      <c r="AC150" s="273"/>
      <c r="AD150" s="273"/>
      <c r="AE150" s="273"/>
      <c r="AF150" s="273"/>
      <c r="AG150" s="317"/>
      <c r="AH150" s="273"/>
      <c r="AI150" s="273"/>
    </row>
    <row r="151" spans="1:35" s="111" customFormat="1" ht="24.6" customHeight="1">
      <c r="A151" s="275">
        <v>16</v>
      </c>
      <c r="B151" s="275" t="s">
        <v>1121</v>
      </c>
      <c r="C151" s="294" t="s">
        <v>847</v>
      </c>
      <c r="D151" s="275">
        <v>3</v>
      </c>
      <c r="E151" s="275" t="s">
        <v>185</v>
      </c>
      <c r="F151" s="275"/>
      <c r="G151" s="314">
        <v>4</v>
      </c>
      <c r="H151" s="295" t="s">
        <v>796</v>
      </c>
      <c r="I151" s="275" t="s">
        <v>186</v>
      </c>
      <c r="J151" s="275" t="s">
        <v>822</v>
      </c>
      <c r="K151" s="314" t="s">
        <v>211</v>
      </c>
      <c r="L151" s="275"/>
      <c r="M151" s="275"/>
      <c r="N151" s="275" t="s">
        <v>232</v>
      </c>
      <c r="O151" s="99" t="s">
        <v>41</v>
      </c>
      <c r="P151" s="108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280">
        <f>SUM(P152:AA152)</f>
        <v>13000</v>
      </c>
      <c r="AC151" s="262" t="s">
        <v>998</v>
      </c>
      <c r="AD151" s="262" t="s">
        <v>975</v>
      </c>
      <c r="AE151" s="262"/>
      <c r="AF151" s="262"/>
      <c r="AG151" s="314">
        <v>100</v>
      </c>
      <c r="AH151" s="280">
        <f>SUM(AH153)</f>
        <v>11480</v>
      </c>
      <c r="AI151" s="262" t="s">
        <v>975</v>
      </c>
    </row>
    <row r="152" spans="1:35" s="111" customFormat="1" ht="15" customHeight="1">
      <c r="A152" s="275"/>
      <c r="B152" s="275"/>
      <c r="C152" s="294"/>
      <c r="D152" s="275"/>
      <c r="E152" s="275"/>
      <c r="F152" s="275"/>
      <c r="G152" s="315"/>
      <c r="H152" s="295"/>
      <c r="I152" s="275"/>
      <c r="J152" s="275"/>
      <c r="K152" s="315"/>
      <c r="L152" s="275"/>
      <c r="M152" s="275"/>
      <c r="N152" s="275"/>
      <c r="O152" s="99" t="s">
        <v>19</v>
      </c>
      <c r="P152" s="68">
        <f>SUM(P154)</f>
        <v>0</v>
      </c>
      <c r="Q152" s="68">
        <f t="shared" ref="Q152:AA152" si="41">SUM(Q154)</f>
        <v>0</v>
      </c>
      <c r="R152" s="68">
        <f t="shared" si="41"/>
        <v>0</v>
      </c>
      <c r="S152" s="68">
        <f t="shared" si="41"/>
        <v>0</v>
      </c>
      <c r="T152" s="68">
        <f t="shared" si="41"/>
        <v>11480</v>
      </c>
      <c r="U152" s="68">
        <f t="shared" si="41"/>
        <v>0</v>
      </c>
      <c r="V152" s="68">
        <f t="shared" si="41"/>
        <v>0</v>
      </c>
      <c r="W152" s="68">
        <f t="shared" si="41"/>
        <v>0</v>
      </c>
      <c r="X152" s="68">
        <f t="shared" si="41"/>
        <v>1520</v>
      </c>
      <c r="Y152" s="68">
        <f t="shared" si="41"/>
        <v>0</v>
      </c>
      <c r="Z152" s="68">
        <f t="shared" si="41"/>
        <v>0</v>
      </c>
      <c r="AA152" s="68">
        <f t="shared" si="41"/>
        <v>0</v>
      </c>
      <c r="AB152" s="281"/>
      <c r="AC152" s="262"/>
      <c r="AD152" s="262"/>
      <c r="AE152" s="262"/>
      <c r="AF152" s="262"/>
      <c r="AG152" s="315"/>
      <c r="AH152" s="281"/>
      <c r="AI152" s="262"/>
    </row>
    <row r="153" spans="1:35" s="45" customFormat="1" ht="25.9" customHeight="1">
      <c r="A153" s="296"/>
      <c r="B153" s="296"/>
      <c r="C153" s="304" t="s">
        <v>800</v>
      </c>
      <c r="D153" s="296">
        <v>1</v>
      </c>
      <c r="E153" s="296" t="s">
        <v>185</v>
      </c>
      <c r="F153" s="302" t="s">
        <v>1045</v>
      </c>
      <c r="G153" s="316"/>
      <c r="H153" s="302"/>
      <c r="I153" s="296" t="s">
        <v>186</v>
      </c>
      <c r="J153" s="296" t="s">
        <v>822</v>
      </c>
      <c r="K153" s="316"/>
      <c r="L153" s="296" t="s">
        <v>502</v>
      </c>
      <c r="M153" s="296" t="s">
        <v>232</v>
      </c>
      <c r="N153" s="296" t="s">
        <v>232</v>
      </c>
      <c r="O153" s="75" t="s">
        <v>503</v>
      </c>
      <c r="P153" s="79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260">
        <f>SUM(P154:AA154)</f>
        <v>13000</v>
      </c>
      <c r="AC153" s="273"/>
      <c r="AD153" s="273"/>
      <c r="AE153" s="273"/>
      <c r="AF153" s="273"/>
      <c r="AG153" s="316">
        <v>100</v>
      </c>
      <c r="AH153" s="260">
        <f>SUM(P154:U154)</f>
        <v>11480</v>
      </c>
      <c r="AI153" s="273"/>
    </row>
    <row r="154" spans="1:35" s="45" customFormat="1" ht="15.6" customHeight="1">
      <c r="A154" s="296"/>
      <c r="B154" s="296"/>
      <c r="C154" s="304"/>
      <c r="D154" s="296"/>
      <c r="E154" s="296"/>
      <c r="F154" s="302"/>
      <c r="G154" s="317"/>
      <c r="H154" s="302"/>
      <c r="I154" s="296"/>
      <c r="J154" s="296"/>
      <c r="K154" s="317"/>
      <c r="L154" s="296"/>
      <c r="M154" s="296"/>
      <c r="N154" s="296"/>
      <c r="O154" s="75" t="s">
        <v>19</v>
      </c>
      <c r="P154" s="79"/>
      <c r="Q154" s="75"/>
      <c r="R154" s="75"/>
      <c r="S154" s="75"/>
      <c r="T154" s="131">
        <v>11480</v>
      </c>
      <c r="U154" s="75"/>
      <c r="V154" s="75"/>
      <c r="W154" s="75"/>
      <c r="X154" s="131">
        <v>1520</v>
      </c>
      <c r="Y154" s="75"/>
      <c r="Z154" s="75"/>
      <c r="AA154" s="75"/>
      <c r="AB154" s="273"/>
      <c r="AC154" s="273"/>
      <c r="AD154" s="273"/>
      <c r="AE154" s="273"/>
      <c r="AF154" s="273"/>
      <c r="AG154" s="317"/>
      <c r="AH154" s="273"/>
      <c r="AI154" s="273"/>
    </row>
    <row r="155" spans="1:35" s="111" customFormat="1" ht="30" customHeight="1">
      <c r="A155" s="275">
        <v>17</v>
      </c>
      <c r="B155" s="275" t="s">
        <v>1122</v>
      </c>
      <c r="C155" s="294" t="s">
        <v>879</v>
      </c>
      <c r="D155" s="275">
        <v>4</v>
      </c>
      <c r="E155" s="275" t="s">
        <v>185</v>
      </c>
      <c r="F155" s="295" t="s">
        <v>1046</v>
      </c>
      <c r="G155" s="314">
        <v>1</v>
      </c>
      <c r="H155" s="295" t="s">
        <v>32</v>
      </c>
      <c r="I155" s="275" t="s">
        <v>186</v>
      </c>
      <c r="J155" s="275" t="s">
        <v>187</v>
      </c>
      <c r="K155" s="314" t="s">
        <v>33</v>
      </c>
      <c r="L155" s="294"/>
      <c r="M155" s="294"/>
      <c r="N155" s="275" t="s">
        <v>341</v>
      </c>
      <c r="O155" s="99" t="s">
        <v>190</v>
      </c>
      <c r="P155" s="108"/>
      <c r="Q155" s="108"/>
      <c r="R155" s="69">
        <v>1200</v>
      </c>
      <c r="S155" s="108"/>
      <c r="T155" s="69">
        <v>1200</v>
      </c>
      <c r="U155" s="108"/>
      <c r="V155" s="108"/>
      <c r="W155" s="69">
        <v>1200</v>
      </c>
      <c r="X155" s="108"/>
      <c r="Y155" s="108"/>
      <c r="Z155" s="108"/>
      <c r="AA155" s="108"/>
      <c r="AB155" s="261">
        <f>SUM(P156:AA156)</f>
        <v>45270</v>
      </c>
      <c r="AC155" s="262" t="s">
        <v>998</v>
      </c>
      <c r="AD155" s="262" t="s">
        <v>979</v>
      </c>
      <c r="AE155" s="262"/>
      <c r="AF155" s="262"/>
      <c r="AG155" s="314">
        <f>SUM(AG157:AG166)</f>
        <v>100</v>
      </c>
      <c r="AH155" s="261">
        <f>SUM(AH157:AH166)</f>
        <v>33070</v>
      </c>
      <c r="AI155" s="262" t="s">
        <v>979</v>
      </c>
    </row>
    <row r="156" spans="1:35" s="111" customFormat="1" ht="14.45" customHeight="1">
      <c r="A156" s="275"/>
      <c r="B156" s="275"/>
      <c r="C156" s="294"/>
      <c r="D156" s="275"/>
      <c r="E156" s="275"/>
      <c r="F156" s="295"/>
      <c r="G156" s="315"/>
      <c r="H156" s="295"/>
      <c r="I156" s="275"/>
      <c r="J156" s="275"/>
      <c r="K156" s="315"/>
      <c r="L156" s="416"/>
      <c r="M156" s="294"/>
      <c r="N156" s="275"/>
      <c r="O156" s="99" t="s">
        <v>19</v>
      </c>
      <c r="P156" s="112">
        <f>SUM(P158,P160,P162,P164,P166)</f>
        <v>0</v>
      </c>
      <c r="Q156" s="112">
        <f t="shared" ref="Q156:S156" si="42">SUM(Q158,Q160,Q162,Q164,Q166)</f>
        <v>0</v>
      </c>
      <c r="R156" s="112">
        <f t="shared" si="42"/>
        <v>20870</v>
      </c>
      <c r="S156" s="112">
        <f t="shared" si="42"/>
        <v>0</v>
      </c>
      <c r="T156" s="112">
        <f>SUM(T158,T160,T162,T164,T166)</f>
        <v>12200</v>
      </c>
      <c r="U156" s="112">
        <f t="shared" ref="U156:AA156" si="43">SUM(U158,U160,U162,U164,U166)</f>
        <v>0</v>
      </c>
      <c r="V156" s="112">
        <f t="shared" si="43"/>
        <v>0</v>
      </c>
      <c r="W156" s="112">
        <f t="shared" si="43"/>
        <v>12200</v>
      </c>
      <c r="X156" s="112">
        <f t="shared" si="43"/>
        <v>0</v>
      </c>
      <c r="Y156" s="112">
        <f t="shared" si="43"/>
        <v>0</v>
      </c>
      <c r="Z156" s="112">
        <f t="shared" si="43"/>
        <v>0</v>
      </c>
      <c r="AA156" s="112">
        <f t="shared" si="43"/>
        <v>0</v>
      </c>
      <c r="AB156" s="262"/>
      <c r="AC156" s="262"/>
      <c r="AD156" s="262"/>
      <c r="AE156" s="262"/>
      <c r="AF156" s="262"/>
      <c r="AG156" s="315"/>
      <c r="AH156" s="262"/>
      <c r="AI156" s="262"/>
    </row>
    <row r="157" spans="1:35" s="45" customFormat="1">
      <c r="A157" s="296"/>
      <c r="B157" s="296"/>
      <c r="C157" s="304" t="s">
        <v>342</v>
      </c>
      <c r="D157" s="296">
        <v>4</v>
      </c>
      <c r="E157" s="296" t="s">
        <v>185</v>
      </c>
      <c r="F157" s="302" t="s">
        <v>1046</v>
      </c>
      <c r="G157" s="316"/>
      <c r="H157" s="302"/>
      <c r="I157" s="296" t="s">
        <v>186</v>
      </c>
      <c r="J157" s="296" t="s">
        <v>187</v>
      </c>
      <c r="K157" s="316"/>
      <c r="L157" s="304" t="s">
        <v>343</v>
      </c>
      <c r="M157" s="304" t="s">
        <v>344</v>
      </c>
      <c r="N157" s="296" t="s">
        <v>345</v>
      </c>
      <c r="O157" s="75" t="s">
        <v>136</v>
      </c>
      <c r="P157" s="75">
        <v>1</v>
      </c>
      <c r="Q157" s="75"/>
      <c r="R157" s="75"/>
      <c r="S157" s="75"/>
      <c r="T157" s="75"/>
      <c r="U157" s="75"/>
      <c r="V157" s="75">
        <v>1</v>
      </c>
      <c r="W157" s="75"/>
      <c r="X157" s="75"/>
      <c r="Y157" s="75"/>
      <c r="Z157" s="75"/>
      <c r="AA157" s="75"/>
      <c r="AB157" s="260">
        <f t="shared" ref="AB157" si="44">SUM(P158:AA158)</f>
        <v>0</v>
      </c>
      <c r="AC157" s="273"/>
      <c r="AD157" s="273"/>
      <c r="AE157" s="273"/>
      <c r="AF157" s="273"/>
      <c r="AG157" s="316">
        <v>15</v>
      </c>
      <c r="AH157" s="260">
        <f>SUM(P158:U158)</f>
        <v>0</v>
      </c>
      <c r="AI157" s="273"/>
    </row>
    <row r="158" spans="1:35" s="45" customFormat="1" ht="24.6" customHeight="1">
      <c r="A158" s="296"/>
      <c r="B158" s="296"/>
      <c r="C158" s="304"/>
      <c r="D158" s="296"/>
      <c r="E158" s="296"/>
      <c r="F158" s="302"/>
      <c r="G158" s="317"/>
      <c r="H158" s="302"/>
      <c r="I158" s="296"/>
      <c r="J158" s="296"/>
      <c r="K158" s="317"/>
      <c r="L158" s="304"/>
      <c r="M158" s="304"/>
      <c r="N158" s="296"/>
      <c r="O158" s="75" t="s">
        <v>19</v>
      </c>
      <c r="P158" s="136">
        <v>0</v>
      </c>
      <c r="Q158" s="46">
        <v>0</v>
      </c>
      <c r="R158" s="136">
        <v>0</v>
      </c>
      <c r="S158" s="136">
        <v>0</v>
      </c>
      <c r="T158" s="136">
        <v>0</v>
      </c>
      <c r="U158" s="136">
        <v>0</v>
      </c>
      <c r="V158" s="136">
        <v>0</v>
      </c>
      <c r="W158" s="136">
        <v>0</v>
      </c>
      <c r="X158" s="136">
        <v>0</v>
      </c>
      <c r="Y158" s="136">
        <v>0</v>
      </c>
      <c r="Z158" s="136">
        <v>0</v>
      </c>
      <c r="AA158" s="136">
        <v>0</v>
      </c>
      <c r="AB158" s="273"/>
      <c r="AC158" s="273"/>
      <c r="AD158" s="273"/>
      <c r="AE158" s="273"/>
      <c r="AF158" s="273"/>
      <c r="AG158" s="317"/>
      <c r="AH158" s="273"/>
      <c r="AI158" s="273"/>
    </row>
    <row r="159" spans="1:35" s="45" customFormat="1" ht="37.5">
      <c r="A159" s="296"/>
      <c r="B159" s="296"/>
      <c r="C159" s="304" t="s">
        <v>346</v>
      </c>
      <c r="D159" s="296">
        <v>1</v>
      </c>
      <c r="E159" s="296" t="s">
        <v>185</v>
      </c>
      <c r="F159" s="302" t="s">
        <v>1046</v>
      </c>
      <c r="G159" s="316"/>
      <c r="H159" s="302"/>
      <c r="I159" s="296" t="s">
        <v>186</v>
      </c>
      <c r="J159" s="296" t="s">
        <v>187</v>
      </c>
      <c r="K159" s="316"/>
      <c r="L159" s="304"/>
      <c r="M159" s="304" t="s">
        <v>347</v>
      </c>
      <c r="N159" s="296" t="s">
        <v>341</v>
      </c>
      <c r="O159" s="75" t="s">
        <v>190</v>
      </c>
      <c r="P159" s="79"/>
      <c r="Q159" s="88"/>
      <c r="R159" s="130">
        <v>1200</v>
      </c>
      <c r="S159" s="88"/>
      <c r="T159" s="130">
        <v>1200</v>
      </c>
      <c r="U159" s="88"/>
      <c r="V159" s="88"/>
      <c r="W159" s="130">
        <v>1200</v>
      </c>
      <c r="X159" s="88"/>
      <c r="Y159" s="88"/>
      <c r="Z159" s="75"/>
      <c r="AA159" s="88"/>
      <c r="AB159" s="260">
        <f>SUM(P160:AA160)</f>
        <v>28500</v>
      </c>
      <c r="AC159" s="273"/>
      <c r="AD159" s="273"/>
      <c r="AE159" s="273"/>
      <c r="AF159" s="273"/>
      <c r="AG159" s="316">
        <v>30</v>
      </c>
      <c r="AH159" s="260">
        <f>SUM(P160:U160)</f>
        <v>20500</v>
      </c>
      <c r="AI159" s="273"/>
    </row>
    <row r="160" spans="1:35" s="45" customFormat="1" ht="11.45" customHeight="1">
      <c r="A160" s="296"/>
      <c r="B160" s="296"/>
      <c r="C160" s="304"/>
      <c r="D160" s="296"/>
      <c r="E160" s="296"/>
      <c r="F160" s="302"/>
      <c r="G160" s="317"/>
      <c r="H160" s="302"/>
      <c r="I160" s="296"/>
      <c r="J160" s="296"/>
      <c r="K160" s="317"/>
      <c r="L160" s="304"/>
      <c r="M160" s="304"/>
      <c r="N160" s="296"/>
      <c r="O160" s="75" t="s">
        <v>19</v>
      </c>
      <c r="P160" s="78"/>
      <c r="Q160" s="130"/>
      <c r="R160" s="130">
        <v>12500</v>
      </c>
      <c r="S160" s="130"/>
      <c r="T160" s="130">
        <v>8000</v>
      </c>
      <c r="U160" s="130"/>
      <c r="V160" s="130"/>
      <c r="W160" s="130">
        <v>8000</v>
      </c>
      <c r="X160" s="130"/>
      <c r="Y160" s="130"/>
      <c r="Z160" s="130"/>
      <c r="AA160" s="88"/>
      <c r="AB160" s="273"/>
      <c r="AC160" s="273"/>
      <c r="AD160" s="273"/>
      <c r="AE160" s="273"/>
      <c r="AF160" s="273"/>
      <c r="AG160" s="317"/>
      <c r="AH160" s="273"/>
      <c r="AI160" s="273"/>
    </row>
    <row r="161" spans="1:35" s="45" customFormat="1">
      <c r="A161" s="316"/>
      <c r="B161" s="316"/>
      <c r="C161" s="365" t="s">
        <v>348</v>
      </c>
      <c r="D161" s="316">
        <v>5</v>
      </c>
      <c r="E161" s="296" t="s">
        <v>185</v>
      </c>
      <c r="F161" s="302" t="s">
        <v>1046</v>
      </c>
      <c r="G161" s="316"/>
      <c r="H161" s="302"/>
      <c r="I161" s="296" t="s">
        <v>186</v>
      </c>
      <c r="J161" s="316" t="s">
        <v>187</v>
      </c>
      <c r="K161" s="316"/>
      <c r="L161" s="365" t="s">
        <v>340</v>
      </c>
      <c r="M161" s="365" t="s">
        <v>349</v>
      </c>
      <c r="N161" s="316" t="s">
        <v>350</v>
      </c>
      <c r="O161" s="75" t="s">
        <v>94</v>
      </c>
      <c r="P161" s="79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>
        <v>2</v>
      </c>
      <c r="AB161" s="266">
        <f t="shared" ref="AB161" si="45">SUM(P162:AA162)</f>
        <v>0</v>
      </c>
      <c r="AC161" s="282"/>
      <c r="AD161" s="282"/>
      <c r="AE161" s="282"/>
      <c r="AF161" s="282"/>
      <c r="AG161" s="316">
        <v>15</v>
      </c>
      <c r="AH161" s="260">
        <f>SUM(P162:U162)</f>
        <v>0</v>
      </c>
      <c r="AI161" s="282"/>
    </row>
    <row r="162" spans="1:35" s="45" customFormat="1" ht="19.899999999999999" customHeight="1">
      <c r="A162" s="317"/>
      <c r="B162" s="317"/>
      <c r="C162" s="366"/>
      <c r="D162" s="317"/>
      <c r="E162" s="296"/>
      <c r="F162" s="302"/>
      <c r="G162" s="317"/>
      <c r="H162" s="302"/>
      <c r="I162" s="296"/>
      <c r="J162" s="317"/>
      <c r="K162" s="317"/>
      <c r="L162" s="366"/>
      <c r="M162" s="366"/>
      <c r="N162" s="317"/>
      <c r="O162" s="75" t="s">
        <v>19</v>
      </c>
      <c r="P162" s="79">
        <v>0</v>
      </c>
      <c r="Q162" s="88">
        <v>0</v>
      </c>
      <c r="R162" s="88">
        <v>0</v>
      </c>
      <c r="S162" s="88">
        <v>0</v>
      </c>
      <c r="T162" s="88">
        <v>0</v>
      </c>
      <c r="U162" s="88">
        <v>0</v>
      </c>
      <c r="V162" s="88">
        <v>0</v>
      </c>
      <c r="W162" s="88">
        <v>0</v>
      </c>
      <c r="X162" s="88">
        <v>0</v>
      </c>
      <c r="Y162" s="88">
        <v>0</v>
      </c>
      <c r="Z162" s="88">
        <v>0</v>
      </c>
      <c r="AA162" s="88">
        <v>0</v>
      </c>
      <c r="AB162" s="267"/>
      <c r="AC162" s="283"/>
      <c r="AD162" s="283"/>
      <c r="AE162" s="283"/>
      <c r="AF162" s="283"/>
      <c r="AG162" s="317"/>
      <c r="AH162" s="273"/>
      <c r="AI162" s="283"/>
    </row>
    <row r="163" spans="1:35" s="45" customFormat="1" ht="23.45" customHeight="1">
      <c r="A163" s="316"/>
      <c r="B163" s="316"/>
      <c r="C163" s="365" t="s">
        <v>351</v>
      </c>
      <c r="D163" s="316">
        <v>2</v>
      </c>
      <c r="E163" s="296" t="s">
        <v>185</v>
      </c>
      <c r="F163" s="302" t="s">
        <v>1046</v>
      </c>
      <c r="G163" s="316"/>
      <c r="H163" s="302"/>
      <c r="I163" s="296" t="s">
        <v>186</v>
      </c>
      <c r="J163" s="316" t="s">
        <v>187</v>
      </c>
      <c r="K163" s="316"/>
      <c r="L163" s="365"/>
      <c r="M163" s="365" t="s">
        <v>352</v>
      </c>
      <c r="N163" s="316" t="s">
        <v>353</v>
      </c>
      <c r="O163" s="75" t="s">
        <v>194</v>
      </c>
      <c r="P163" s="79"/>
      <c r="Q163" s="88"/>
      <c r="R163" s="75">
        <v>4</v>
      </c>
      <c r="S163" s="88"/>
      <c r="T163" s="88"/>
      <c r="U163" s="88"/>
      <c r="V163" s="88"/>
      <c r="W163" s="88"/>
      <c r="X163" s="88"/>
      <c r="Y163" s="88"/>
      <c r="Z163" s="88"/>
      <c r="AA163" s="88"/>
      <c r="AB163" s="266">
        <f>SUM(P164:AA164)</f>
        <v>8370</v>
      </c>
      <c r="AC163" s="282"/>
      <c r="AD163" s="282"/>
      <c r="AE163" s="282"/>
      <c r="AF163" s="282"/>
      <c r="AG163" s="316">
        <v>20</v>
      </c>
      <c r="AH163" s="260">
        <f>SUM(P164:U164)</f>
        <v>8370</v>
      </c>
      <c r="AI163" s="282"/>
    </row>
    <row r="164" spans="1:35" s="45" customFormat="1" ht="9" customHeight="1">
      <c r="A164" s="317"/>
      <c r="B164" s="317"/>
      <c r="C164" s="366"/>
      <c r="D164" s="317"/>
      <c r="E164" s="296"/>
      <c r="F164" s="302"/>
      <c r="G164" s="317"/>
      <c r="H164" s="302"/>
      <c r="I164" s="296"/>
      <c r="J164" s="317"/>
      <c r="K164" s="317"/>
      <c r="L164" s="366"/>
      <c r="M164" s="366"/>
      <c r="N164" s="317"/>
      <c r="O164" s="75" t="s">
        <v>19</v>
      </c>
      <c r="P164" s="79"/>
      <c r="Q164" s="88"/>
      <c r="R164" s="130">
        <v>8370</v>
      </c>
      <c r="S164" s="88"/>
      <c r="T164" s="88"/>
      <c r="U164" s="88"/>
      <c r="V164" s="88"/>
      <c r="W164" s="88"/>
      <c r="X164" s="88"/>
      <c r="Y164" s="88"/>
      <c r="Z164" s="88"/>
      <c r="AA164" s="88"/>
      <c r="AB164" s="267"/>
      <c r="AC164" s="283"/>
      <c r="AD164" s="283"/>
      <c r="AE164" s="283"/>
      <c r="AF164" s="283"/>
      <c r="AG164" s="317"/>
      <c r="AH164" s="273"/>
      <c r="AI164" s="283"/>
    </row>
    <row r="165" spans="1:35" s="45" customFormat="1" ht="24.6" customHeight="1">
      <c r="A165" s="316"/>
      <c r="B165" s="316"/>
      <c r="C165" s="365" t="s">
        <v>354</v>
      </c>
      <c r="D165" s="316">
        <v>3</v>
      </c>
      <c r="E165" s="296" t="s">
        <v>185</v>
      </c>
      <c r="F165" s="302" t="s">
        <v>1046</v>
      </c>
      <c r="G165" s="316"/>
      <c r="H165" s="302"/>
      <c r="I165" s="296" t="s">
        <v>186</v>
      </c>
      <c r="J165" s="316" t="s">
        <v>187</v>
      </c>
      <c r="K165" s="316"/>
      <c r="L165" s="365"/>
      <c r="M165" s="365" t="s">
        <v>355</v>
      </c>
      <c r="N165" s="316" t="s">
        <v>193</v>
      </c>
      <c r="O165" s="75" t="s">
        <v>194</v>
      </c>
      <c r="P165" s="79"/>
      <c r="Q165" s="88"/>
      <c r="R165" s="88"/>
      <c r="S165" s="88"/>
      <c r="T165" s="79">
        <v>1</v>
      </c>
      <c r="U165" s="79"/>
      <c r="V165" s="79"/>
      <c r="W165" s="79">
        <v>1</v>
      </c>
      <c r="X165" s="79"/>
      <c r="Y165" s="88"/>
      <c r="Z165" s="88"/>
      <c r="AA165" s="88"/>
      <c r="AB165" s="266">
        <f t="shared" ref="AB165" si="46">SUM(P166:AA166)</f>
        <v>8400</v>
      </c>
      <c r="AC165" s="282"/>
      <c r="AD165" s="282"/>
      <c r="AE165" s="282"/>
      <c r="AF165" s="282"/>
      <c r="AG165" s="316">
        <v>20</v>
      </c>
      <c r="AH165" s="260">
        <f>SUM(P166:U166)</f>
        <v>4200</v>
      </c>
      <c r="AI165" s="282"/>
    </row>
    <row r="166" spans="1:35" s="45" customFormat="1">
      <c r="A166" s="317"/>
      <c r="B166" s="317"/>
      <c r="C166" s="366"/>
      <c r="D166" s="317"/>
      <c r="E166" s="296"/>
      <c r="F166" s="302"/>
      <c r="G166" s="317"/>
      <c r="H166" s="302"/>
      <c r="I166" s="296"/>
      <c r="J166" s="317"/>
      <c r="K166" s="317"/>
      <c r="L166" s="366"/>
      <c r="M166" s="366"/>
      <c r="N166" s="317"/>
      <c r="O166" s="75" t="s">
        <v>19</v>
      </c>
      <c r="P166" s="79"/>
      <c r="Q166" s="88"/>
      <c r="R166" s="88"/>
      <c r="S166" s="88"/>
      <c r="T166" s="78">
        <v>4200</v>
      </c>
      <c r="U166" s="78"/>
      <c r="V166" s="78"/>
      <c r="W166" s="78">
        <v>4200</v>
      </c>
      <c r="X166" s="79"/>
      <c r="Y166" s="88"/>
      <c r="Z166" s="88"/>
      <c r="AA166" s="88"/>
      <c r="AB166" s="267"/>
      <c r="AC166" s="283"/>
      <c r="AD166" s="283"/>
      <c r="AE166" s="283"/>
      <c r="AF166" s="283"/>
      <c r="AG166" s="317"/>
      <c r="AH166" s="273"/>
      <c r="AI166" s="283"/>
    </row>
    <row r="167" spans="1:35" s="111" customFormat="1" ht="30" customHeight="1">
      <c r="A167" s="275">
        <v>18</v>
      </c>
      <c r="B167" s="275" t="s">
        <v>1123</v>
      </c>
      <c r="C167" s="294" t="s">
        <v>880</v>
      </c>
      <c r="D167" s="275">
        <v>5</v>
      </c>
      <c r="E167" s="314" t="s">
        <v>360</v>
      </c>
      <c r="F167" s="426" t="s">
        <v>1046</v>
      </c>
      <c r="G167" s="314">
        <v>1</v>
      </c>
      <c r="H167" s="426" t="s">
        <v>32</v>
      </c>
      <c r="I167" s="314" t="s">
        <v>186</v>
      </c>
      <c r="J167" s="314" t="s">
        <v>356</v>
      </c>
      <c r="K167" s="314" t="s">
        <v>33</v>
      </c>
      <c r="L167" s="294"/>
      <c r="M167" s="380"/>
      <c r="N167" s="377" t="s">
        <v>358</v>
      </c>
      <c r="O167" s="99" t="s">
        <v>190</v>
      </c>
      <c r="P167" s="108"/>
      <c r="Q167" s="108"/>
      <c r="R167" s="108"/>
      <c r="S167" s="108"/>
      <c r="T167" s="114">
        <f>T169</f>
        <v>830</v>
      </c>
      <c r="U167" s="108"/>
      <c r="V167" s="108"/>
      <c r="W167" s="114">
        <f>W169</f>
        <v>270</v>
      </c>
      <c r="X167" s="114"/>
      <c r="Y167" s="108"/>
      <c r="Z167" s="108"/>
      <c r="AA167" s="108"/>
      <c r="AB167" s="261">
        <f>SUM(P168:AA168)</f>
        <v>57000</v>
      </c>
      <c r="AC167" s="262" t="s">
        <v>998</v>
      </c>
      <c r="AD167" s="262" t="s">
        <v>979</v>
      </c>
      <c r="AE167" s="262"/>
      <c r="AF167" s="262"/>
      <c r="AG167" s="314">
        <f>SUM(AG169:AG172)</f>
        <v>100</v>
      </c>
      <c r="AH167" s="261">
        <f>SUM(AH169:AH172)</f>
        <v>30500</v>
      </c>
      <c r="AI167" s="262" t="s">
        <v>979</v>
      </c>
    </row>
    <row r="168" spans="1:35" s="111" customFormat="1" ht="14.45" customHeight="1">
      <c r="A168" s="275"/>
      <c r="B168" s="275"/>
      <c r="C168" s="294"/>
      <c r="D168" s="275"/>
      <c r="E168" s="315"/>
      <c r="F168" s="427"/>
      <c r="G168" s="315"/>
      <c r="H168" s="427"/>
      <c r="I168" s="315"/>
      <c r="J168" s="315"/>
      <c r="K168" s="315"/>
      <c r="L168" s="416"/>
      <c r="M168" s="381"/>
      <c r="N168" s="315"/>
      <c r="O168" s="99" t="s">
        <v>19</v>
      </c>
      <c r="P168" s="112">
        <f>SUM(P170,P172)</f>
        <v>0</v>
      </c>
      <c r="Q168" s="112">
        <f t="shared" ref="Q168:AA168" si="47">SUM(Q170,Q172)</f>
        <v>0</v>
      </c>
      <c r="R168" s="112">
        <f t="shared" si="47"/>
        <v>0</v>
      </c>
      <c r="S168" s="112">
        <f t="shared" si="47"/>
        <v>0</v>
      </c>
      <c r="T168" s="112">
        <f t="shared" si="47"/>
        <v>30500</v>
      </c>
      <c r="U168" s="112">
        <f t="shared" si="47"/>
        <v>0</v>
      </c>
      <c r="V168" s="112">
        <f t="shared" si="47"/>
        <v>0</v>
      </c>
      <c r="W168" s="112">
        <f t="shared" si="47"/>
        <v>26500</v>
      </c>
      <c r="X168" s="112">
        <f t="shared" si="47"/>
        <v>0</v>
      </c>
      <c r="Y168" s="112">
        <f t="shared" si="47"/>
        <v>0</v>
      </c>
      <c r="Z168" s="112">
        <f t="shared" si="47"/>
        <v>0</v>
      </c>
      <c r="AA168" s="112">
        <f t="shared" si="47"/>
        <v>0</v>
      </c>
      <c r="AB168" s="262"/>
      <c r="AC168" s="262"/>
      <c r="AD168" s="262"/>
      <c r="AE168" s="262"/>
      <c r="AF168" s="262"/>
      <c r="AG168" s="315"/>
      <c r="AH168" s="262"/>
      <c r="AI168" s="262"/>
    </row>
    <row r="169" spans="1:35" s="45" customFormat="1" ht="37.5">
      <c r="A169" s="296"/>
      <c r="B169" s="296"/>
      <c r="C169" s="365" t="s">
        <v>359</v>
      </c>
      <c r="D169" s="316">
        <v>1</v>
      </c>
      <c r="E169" s="316" t="s">
        <v>360</v>
      </c>
      <c r="F169" s="310" t="s">
        <v>1046</v>
      </c>
      <c r="G169" s="284"/>
      <c r="H169" s="465"/>
      <c r="I169" s="284" t="s">
        <v>186</v>
      </c>
      <c r="J169" s="284" t="s">
        <v>823</v>
      </c>
      <c r="K169" s="316"/>
      <c r="L169" s="384"/>
      <c r="M169" s="365" t="s">
        <v>357</v>
      </c>
      <c r="N169" s="378" t="s">
        <v>361</v>
      </c>
      <c r="O169" s="75" t="s">
        <v>190</v>
      </c>
      <c r="P169" s="137"/>
      <c r="Q169" s="137"/>
      <c r="R169" s="137"/>
      <c r="S169" s="137"/>
      <c r="T169" s="32">
        <v>830</v>
      </c>
      <c r="U169" s="32"/>
      <c r="V169" s="32"/>
      <c r="W169" s="32">
        <v>270</v>
      </c>
      <c r="X169" s="32"/>
      <c r="Y169" s="137"/>
      <c r="Z169" s="137"/>
      <c r="AA169" s="137"/>
      <c r="AB169" s="260">
        <f t="shared" ref="AB169" si="48">SUM(P170:AA170)</f>
        <v>57000</v>
      </c>
      <c r="AC169" s="273"/>
      <c r="AD169" s="273"/>
      <c r="AE169" s="273"/>
      <c r="AF169" s="273"/>
      <c r="AG169" s="316">
        <v>60</v>
      </c>
      <c r="AH169" s="260">
        <f>SUM(P170:U170)</f>
        <v>30500</v>
      </c>
      <c r="AI169" s="273"/>
    </row>
    <row r="170" spans="1:35" s="45" customFormat="1" ht="45" customHeight="1">
      <c r="A170" s="296"/>
      <c r="B170" s="296"/>
      <c r="C170" s="366"/>
      <c r="D170" s="317"/>
      <c r="E170" s="317"/>
      <c r="F170" s="311"/>
      <c r="G170" s="285"/>
      <c r="H170" s="466"/>
      <c r="I170" s="285"/>
      <c r="J170" s="285"/>
      <c r="K170" s="317"/>
      <c r="L170" s="385"/>
      <c r="M170" s="366"/>
      <c r="N170" s="317"/>
      <c r="O170" s="75" t="s">
        <v>19</v>
      </c>
      <c r="P170" s="131"/>
      <c r="Q170" s="131"/>
      <c r="R170" s="131"/>
      <c r="S170" s="131"/>
      <c r="T170" s="33">
        <v>30500</v>
      </c>
      <c r="U170" s="33"/>
      <c r="V170" s="33"/>
      <c r="W170" s="33">
        <v>26500</v>
      </c>
      <c r="X170" s="33"/>
      <c r="Y170" s="131"/>
      <c r="Z170" s="131"/>
      <c r="AA170" s="131"/>
      <c r="AB170" s="273"/>
      <c r="AC170" s="273"/>
      <c r="AD170" s="273"/>
      <c r="AE170" s="273"/>
      <c r="AF170" s="273"/>
      <c r="AG170" s="317"/>
      <c r="AH170" s="273"/>
      <c r="AI170" s="273"/>
    </row>
    <row r="171" spans="1:35" s="45" customFormat="1">
      <c r="A171" s="296"/>
      <c r="B171" s="296"/>
      <c r="C171" s="304" t="s">
        <v>362</v>
      </c>
      <c r="D171" s="296">
        <v>2</v>
      </c>
      <c r="E171" s="316" t="s">
        <v>360</v>
      </c>
      <c r="F171" s="310" t="s">
        <v>1046</v>
      </c>
      <c r="G171" s="284"/>
      <c r="H171" s="465"/>
      <c r="I171" s="303" t="s">
        <v>186</v>
      </c>
      <c r="J171" s="284" t="s">
        <v>823</v>
      </c>
      <c r="K171" s="316"/>
      <c r="L171" s="306"/>
      <c r="M171" s="304" t="s">
        <v>357</v>
      </c>
      <c r="N171" s="296" t="s">
        <v>345</v>
      </c>
      <c r="O171" s="75" t="s">
        <v>136</v>
      </c>
      <c r="P171" s="129"/>
      <c r="Q171" s="75"/>
      <c r="R171" s="75"/>
      <c r="S171" s="75"/>
      <c r="T171" s="79">
        <v>1</v>
      </c>
      <c r="U171" s="79"/>
      <c r="V171" s="79"/>
      <c r="W171" s="79">
        <v>1</v>
      </c>
      <c r="X171" s="79"/>
      <c r="Y171" s="138"/>
      <c r="Z171" s="138"/>
      <c r="AA171" s="138"/>
      <c r="AB171" s="260">
        <f>SUM(P172:AA172)</f>
        <v>0</v>
      </c>
      <c r="AC171" s="273"/>
      <c r="AD171" s="273"/>
      <c r="AE171" s="273"/>
      <c r="AF171" s="273"/>
      <c r="AG171" s="316">
        <v>40</v>
      </c>
      <c r="AH171" s="260">
        <f>SUM(P172:U172)</f>
        <v>0</v>
      </c>
      <c r="AI171" s="273"/>
    </row>
    <row r="172" spans="1:35" s="45" customFormat="1" ht="25.9" customHeight="1">
      <c r="A172" s="296"/>
      <c r="B172" s="296"/>
      <c r="C172" s="304"/>
      <c r="D172" s="296"/>
      <c r="E172" s="317"/>
      <c r="F172" s="311"/>
      <c r="G172" s="285"/>
      <c r="H172" s="466"/>
      <c r="I172" s="303"/>
      <c r="J172" s="285"/>
      <c r="K172" s="317"/>
      <c r="L172" s="306"/>
      <c r="M172" s="304"/>
      <c r="N172" s="296"/>
      <c r="O172" s="75" t="s">
        <v>19</v>
      </c>
      <c r="P172" s="129"/>
      <c r="Q172" s="131"/>
      <c r="R172" s="131"/>
      <c r="S172" s="131"/>
      <c r="T172" s="33">
        <v>0</v>
      </c>
      <c r="U172" s="79"/>
      <c r="V172" s="79"/>
      <c r="W172" s="33">
        <v>0</v>
      </c>
      <c r="X172" s="33"/>
      <c r="Y172" s="138"/>
      <c r="Z172" s="138"/>
      <c r="AA172" s="138"/>
      <c r="AB172" s="273"/>
      <c r="AC172" s="273"/>
      <c r="AD172" s="273"/>
      <c r="AE172" s="273"/>
      <c r="AF172" s="273"/>
      <c r="AG172" s="317"/>
      <c r="AH172" s="273"/>
      <c r="AI172" s="273"/>
    </row>
    <row r="173" spans="1:35" s="111" customFormat="1" ht="30" customHeight="1">
      <c r="A173" s="275">
        <v>19</v>
      </c>
      <c r="B173" s="275" t="s">
        <v>1124</v>
      </c>
      <c r="C173" s="294" t="s">
        <v>881</v>
      </c>
      <c r="D173" s="275">
        <v>6</v>
      </c>
      <c r="E173" s="275" t="s">
        <v>185</v>
      </c>
      <c r="F173" s="426" t="s">
        <v>1046</v>
      </c>
      <c r="G173" s="314">
        <v>1</v>
      </c>
      <c r="H173" s="426" t="s">
        <v>32</v>
      </c>
      <c r="I173" s="275" t="s">
        <v>186</v>
      </c>
      <c r="J173" s="275" t="s">
        <v>363</v>
      </c>
      <c r="K173" s="314" t="s">
        <v>33</v>
      </c>
      <c r="L173" s="294"/>
      <c r="M173" s="294"/>
      <c r="N173" s="275" t="s">
        <v>365</v>
      </c>
      <c r="O173" s="99" t="s">
        <v>215</v>
      </c>
      <c r="P173" s="108"/>
      <c r="Q173" s="108"/>
      <c r="R173" s="108"/>
      <c r="S173" s="108"/>
      <c r="T173" s="108"/>
      <c r="U173" s="108"/>
      <c r="V173" s="108"/>
      <c r="W173" s="108"/>
      <c r="X173" s="108"/>
      <c r="Y173" s="108">
        <v>1</v>
      </c>
      <c r="Z173" s="108"/>
      <c r="AA173" s="108"/>
      <c r="AB173" s="261">
        <f>SUM(P174:AA174)</f>
        <v>41680</v>
      </c>
      <c r="AC173" s="262" t="s">
        <v>998</v>
      </c>
      <c r="AD173" s="262" t="s">
        <v>979</v>
      </c>
      <c r="AE173" s="262"/>
      <c r="AF173" s="262"/>
      <c r="AG173" s="314">
        <f>SUM(AG175:AG182)</f>
        <v>100</v>
      </c>
      <c r="AH173" s="261">
        <f>SUM(AH175:AH182)</f>
        <v>15700</v>
      </c>
      <c r="AI173" s="262" t="s">
        <v>979</v>
      </c>
    </row>
    <row r="174" spans="1:35" s="111" customFormat="1" ht="15.6" customHeight="1">
      <c r="A174" s="275"/>
      <c r="B174" s="275"/>
      <c r="C174" s="294"/>
      <c r="D174" s="275"/>
      <c r="E174" s="275"/>
      <c r="F174" s="427"/>
      <c r="G174" s="315"/>
      <c r="H174" s="427"/>
      <c r="I174" s="275"/>
      <c r="J174" s="275"/>
      <c r="K174" s="315"/>
      <c r="L174" s="416"/>
      <c r="M174" s="294"/>
      <c r="N174" s="275"/>
      <c r="O174" s="99" t="s">
        <v>19</v>
      </c>
      <c r="P174" s="110">
        <f t="shared" ref="P174:AA174" si="49">SUM(P176,P178,P180,P182)</f>
        <v>0</v>
      </c>
      <c r="Q174" s="110">
        <f t="shared" si="49"/>
        <v>0</v>
      </c>
      <c r="R174" s="110">
        <f t="shared" si="49"/>
        <v>13700</v>
      </c>
      <c r="S174" s="110">
        <f t="shared" si="49"/>
        <v>0</v>
      </c>
      <c r="T174" s="110">
        <f t="shared" si="49"/>
        <v>2000</v>
      </c>
      <c r="U174" s="110">
        <f t="shared" si="49"/>
        <v>0</v>
      </c>
      <c r="V174" s="110">
        <f t="shared" si="49"/>
        <v>0</v>
      </c>
      <c r="W174" s="110">
        <f t="shared" si="49"/>
        <v>0</v>
      </c>
      <c r="X174" s="110">
        <f t="shared" si="49"/>
        <v>22460</v>
      </c>
      <c r="Y174" s="110">
        <f t="shared" si="49"/>
        <v>3520</v>
      </c>
      <c r="Z174" s="110">
        <f t="shared" si="49"/>
        <v>0</v>
      </c>
      <c r="AA174" s="110">
        <f t="shared" si="49"/>
        <v>0</v>
      </c>
      <c r="AB174" s="262"/>
      <c r="AC174" s="262"/>
      <c r="AD174" s="262"/>
      <c r="AE174" s="262"/>
      <c r="AF174" s="262"/>
      <c r="AG174" s="315"/>
      <c r="AH174" s="262"/>
      <c r="AI174" s="262"/>
    </row>
    <row r="175" spans="1:35" s="45" customFormat="1" ht="18" customHeight="1">
      <c r="A175" s="296"/>
      <c r="B175" s="296"/>
      <c r="C175" s="388" t="s">
        <v>366</v>
      </c>
      <c r="D175" s="296">
        <v>1</v>
      </c>
      <c r="E175" s="467" t="s">
        <v>185</v>
      </c>
      <c r="F175" s="310" t="s">
        <v>1046</v>
      </c>
      <c r="G175" s="386"/>
      <c r="H175" s="465"/>
      <c r="I175" s="467" t="s">
        <v>186</v>
      </c>
      <c r="J175" s="467" t="s">
        <v>363</v>
      </c>
      <c r="K175" s="386"/>
      <c r="L175" s="388" t="s">
        <v>203</v>
      </c>
      <c r="M175" s="388" t="s">
        <v>367</v>
      </c>
      <c r="N175" s="467" t="s">
        <v>368</v>
      </c>
      <c r="O175" s="124" t="s">
        <v>136</v>
      </c>
      <c r="P175" s="140"/>
      <c r="Q175" s="139"/>
      <c r="R175" s="124">
        <v>1</v>
      </c>
      <c r="S175" s="139"/>
      <c r="T175" s="139"/>
      <c r="U175" s="139"/>
      <c r="V175" s="139"/>
      <c r="W175" s="139"/>
      <c r="X175" s="124">
        <v>1</v>
      </c>
      <c r="Y175" s="139"/>
      <c r="Z175" s="139"/>
      <c r="AA175" s="139"/>
      <c r="AB175" s="260">
        <f>SUM(P176:AA176)</f>
        <v>25080</v>
      </c>
      <c r="AC175" s="273"/>
      <c r="AD175" s="273"/>
      <c r="AE175" s="273"/>
      <c r="AF175" s="273"/>
      <c r="AG175" s="316">
        <v>25</v>
      </c>
      <c r="AH175" s="260">
        <f>SUM(P176:U176)</f>
        <v>13700</v>
      </c>
      <c r="AI175" s="273"/>
    </row>
    <row r="176" spans="1:35" s="45" customFormat="1" ht="41.45" customHeight="1">
      <c r="A176" s="296"/>
      <c r="B176" s="296"/>
      <c r="C176" s="388"/>
      <c r="D176" s="296"/>
      <c r="E176" s="467"/>
      <c r="F176" s="311"/>
      <c r="G176" s="387"/>
      <c r="H176" s="466"/>
      <c r="I176" s="467"/>
      <c r="J176" s="467"/>
      <c r="K176" s="387"/>
      <c r="L176" s="388"/>
      <c r="M176" s="388"/>
      <c r="N176" s="467"/>
      <c r="O176" s="124" t="s">
        <v>19</v>
      </c>
      <c r="P176" s="140"/>
      <c r="Q176" s="139"/>
      <c r="R176" s="141">
        <v>13700</v>
      </c>
      <c r="S176" s="139"/>
      <c r="T176" s="139"/>
      <c r="U176" s="139"/>
      <c r="V176" s="139"/>
      <c r="W176" s="139"/>
      <c r="X176" s="141">
        <v>11380</v>
      </c>
      <c r="Y176" s="139"/>
      <c r="Z176" s="139"/>
      <c r="AA176" s="139"/>
      <c r="AB176" s="273"/>
      <c r="AC176" s="273"/>
      <c r="AD176" s="273"/>
      <c r="AE176" s="273"/>
      <c r="AF176" s="273"/>
      <c r="AG176" s="317"/>
      <c r="AH176" s="273"/>
      <c r="AI176" s="273"/>
    </row>
    <row r="177" spans="1:35" s="45" customFormat="1" ht="18" customHeight="1">
      <c r="A177" s="296"/>
      <c r="B177" s="296"/>
      <c r="C177" s="388" t="s">
        <v>369</v>
      </c>
      <c r="D177" s="296">
        <v>2</v>
      </c>
      <c r="E177" s="467" t="s">
        <v>185</v>
      </c>
      <c r="F177" s="310" t="s">
        <v>1046</v>
      </c>
      <c r="G177" s="386"/>
      <c r="H177" s="465"/>
      <c r="I177" s="467" t="s">
        <v>186</v>
      </c>
      <c r="J177" s="467" t="s">
        <v>363</v>
      </c>
      <c r="K177" s="386"/>
      <c r="L177" s="388"/>
      <c r="M177" s="388" t="s">
        <v>364</v>
      </c>
      <c r="N177" s="467" t="s">
        <v>365</v>
      </c>
      <c r="O177" s="124" t="s">
        <v>94</v>
      </c>
      <c r="P177" s="140"/>
      <c r="Q177" s="139"/>
      <c r="R177" s="139"/>
      <c r="S177" s="139"/>
      <c r="T177" s="139"/>
      <c r="U177" s="139"/>
      <c r="V177" s="139"/>
      <c r="W177" s="139"/>
      <c r="X177" s="139"/>
      <c r="Y177" s="124">
        <v>1</v>
      </c>
      <c r="Z177" s="139"/>
      <c r="AA177" s="139"/>
      <c r="AB177" s="260">
        <f>SUM(P178:AA178)</f>
        <v>3520</v>
      </c>
      <c r="AC177" s="273"/>
      <c r="AD177" s="273"/>
      <c r="AE177" s="273"/>
      <c r="AF177" s="273"/>
      <c r="AG177" s="316">
        <v>25</v>
      </c>
      <c r="AH177" s="260">
        <f>SUM(P178:U178)</f>
        <v>0</v>
      </c>
      <c r="AI177" s="273"/>
    </row>
    <row r="178" spans="1:35" s="45" customFormat="1" ht="25.9" customHeight="1">
      <c r="A178" s="296"/>
      <c r="B178" s="296"/>
      <c r="C178" s="388"/>
      <c r="D178" s="296"/>
      <c r="E178" s="467"/>
      <c r="F178" s="311"/>
      <c r="G178" s="387"/>
      <c r="H178" s="466"/>
      <c r="I178" s="467"/>
      <c r="J178" s="467"/>
      <c r="K178" s="387"/>
      <c r="L178" s="388"/>
      <c r="M178" s="388"/>
      <c r="N178" s="467"/>
      <c r="O178" s="124" t="s">
        <v>19</v>
      </c>
      <c r="P178" s="140"/>
      <c r="Q178" s="139"/>
      <c r="R178" s="139"/>
      <c r="S178" s="139"/>
      <c r="T178" s="139"/>
      <c r="U178" s="139"/>
      <c r="V178" s="139"/>
      <c r="W178" s="139"/>
      <c r="X178" s="139"/>
      <c r="Y178" s="141">
        <v>3520</v>
      </c>
      <c r="Z178" s="139"/>
      <c r="AA178" s="139"/>
      <c r="AB178" s="273"/>
      <c r="AC178" s="273"/>
      <c r="AD178" s="273"/>
      <c r="AE178" s="273"/>
      <c r="AF178" s="273"/>
      <c r="AG178" s="317"/>
      <c r="AH178" s="273"/>
      <c r="AI178" s="273"/>
    </row>
    <row r="179" spans="1:35" s="45" customFormat="1" ht="18" customHeight="1">
      <c r="A179" s="316"/>
      <c r="B179" s="316"/>
      <c r="C179" s="388" t="s">
        <v>792</v>
      </c>
      <c r="D179" s="316">
        <v>3</v>
      </c>
      <c r="E179" s="467" t="s">
        <v>185</v>
      </c>
      <c r="F179" s="310" t="s">
        <v>1046</v>
      </c>
      <c r="G179" s="386"/>
      <c r="H179" s="465"/>
      <c r="I179" s="467" t="s">
        <v>186</v>
      </c>
      <c r="J179" s="467" t="s">
        <v>363</v>
      </c>
      <c r="K179" s="386"/>
      <c r="L179" s="388" t="s">
        <v>203</v>
      </c>
      <c r="M179" s="388" t="s">
        <v>367</v>
      </c>
      <c r="N179" s="467" t="s">
        <v>365</v>
      </c>
      <c r="O179" s="124" t="s">
        <v>94</v>
      </c>
      <c r="P179" s="140"/>
      <c r="Q179" s="139"/>
      <c r="R179" s="139"/>
      <c r="S179" s="139"/>
      <c r="T179" s="139"/>
      <c r="U179" s="139"/>
      <c r="V179" s="139"/>
      <c r="W179" s="139"/>
      <c r="X179" s="124">
        <v>1</v>
      </c>
      <c r="Y179" s="124"/>
      <c r="Z179" s="139"/>
      <c r="AA179" s="139"/>
      <c r="AB179" s="266">
        <f>SUM(P180:AA180)</f>
        <v>11080</v>
      </c>
      <c r="AC179" s="282"/>
      <c r="AD179" s="282"/>
      <c r="AE179" s="282"/>
      <c r="AF179" s="282"/>
      <c r="AG179" s="316">
        <v>25</v>
      </c>
      <c r="AH179" s="260">
        <f>SUM(P180:U180)</f>
        <v>0</v>
      </c>
      <c r="AI179" s="282"/>
    </row>
    <row r="180" spans="1:35" s="45" customFormat="1" ht="24" customHeight="1">
      <c r="A180" s="317"/>
      <c r="B180" s="317"/>
      <c r="C180" s="388"/>
      <c r="D180" s="317"/>
      <c r="E180" s="467"/>
      <c r="F180" s="311"/>
      <c r="G180" s="387"/>
      <c r="H180" s="466"/>
      <c r="I180" s="467"/>
      <c r="J180" s="467"/>
      <c r="K180" s="387"/>
      <c r="L180" s="388"/>
      <c r="M180" s="388"/>
      <c r="N180" s="467"/>
      <c r="O180" s="124" t="s">
        <v>19</v>
      </c>
      <c r="P180" s="140"/>
      <c r="Q180" s="139"/>
      <c r="R180" s="139"/>
      <c r="S180" s="139"/>
      <c r="T180" s="139"/>
      <c r="U180" s="139"/>
      <c r="V180" s="139"/>
      <c r="W180" s="139"/>
      <c r="X180" s="141">
        <v>11080</v>
      </c>
      <c r="Y180" s="141"/>
      <c r="Z180" s="139"/>
      <c r="AA180" s="139"/>
      <c r="AB180" s="267"/>
      <c r="AC180" s="283"/>
      <c r="AD180" s="283"/>
      <c r="AE180" s="283"/>
      <c r="AF180" s="283"/>
      <c r="AG180" s="317"/>
      <c r="AH180" s="273"/>
      <c r="AI180" s="283"/>
    </row>
    <row r="181" spans="1:35" s="45" customFormat="1" ht="18" customHeight="1">
      <c r="A181" s="316"/>
      <c r="B181" s="316"/>
      <c r="C181" s="388" t="s">
        <v>370</v>
      </c>
      <c r="D181" s="316">
        <v>4</v>
      </c>
      <c r="E181" s="467" t="s">
        <v>185</v>
      </c>
      <c r="F181" s="310" t="s">
        <v>1046</v>
      </c>
      <c r="G181" s="386"/>
      <c r="H181" s="465"/>
      <c r="I181" s="467" t="s">
        <v>186</v>
      </c>
      <c r="J181" s="467" t="s">
        <v>371</v>
      </c>
      <c r="K181" s="386"/>
      <c r="L181" s="388"/>
      <c r="M181" s="388" t="s">
        <v>372</v>
      </c>
      <c r="N181" s="467" t="s">
        <v>373</v>
      </c>
      <c r="O181" s="124" t="s">
        <v>374</v>
      </c>
      <c r="P181" s="140"/>
      <c r="Q181" s="139"/>
      <c r="R181" s="139"/>
      <c r="S181" s="124"/>
      <c r="T181" s="124">
        <v>1</v>
      </c>
      <c r="U181" s="124"/>
      <c r="V181" s="139"/>
      <c r="W181" s="139"/>
      <c r="X181" s="139"/>
      <c r="Y181" s="139"/>
      <c r="Z181" s="139"/>
      <c r="AA181" s="139"/>
      <c r="AB181" s="266">
        <f>SUM(P182:AA182)</f>
        <v>2000</v>
      </c>
      <c r="AC181" s="282"/>
      <c r="AD181" s="282"/>
      <c r="AE181" s="282"/>
      <c r="AF181" s="282"/>
      <c r="AG181" s="316">
        <v>25</v>
      </c>
      <c r="AH181" s="260">
        <f>SUM(P182:U182)</f>
        <v>2000</v>
      </c>
      <c r="AI181" s="282"/>
    </row>
    <row r="182" spans="1:35" s="45" customFormat="1" ht="25.9" customHeight="1">
      <c r="A182" s="317"/>
      <c r="B182" s="317"/>
      <c r="C182" s="388"/>
      <c r="D182" s="317"/>
      <c r="E182" s="467"/>
      <c r="F182" s="311"/>
      <c r="G182" s="387"/>
      <c r="H182" s="466"/>
      <c r="I182" s="467"/>
      <c r="J182" s="467"/>
      <c r="K182" s="387"/>
      <c r="L182" s="388"/>
      <c r="M182" s="388"/>
      <c r="N182" s="467"/>
      <c r="O182" s="124" t="s">
        <v>19</v>
      </c>
      <c r="P182" s="140"/>
      <c r="Q182" s="139"/>
      <c r="R182" s="139"/>
      <c r="S182" s="141"/>
      <c r="T182" s="141">
        <v>2000</v>
      </c>
      <c r="U182" s="141"/>
      <c r="V182" s="139"/>
      <c r="W182" s="139"/>
      <c r="X182" s="139"/>
      <c r="Y182" s="139"/>
      <c r="Z182" s="139"/>
      <c r="AA182" s="139"/>
      <c r="AB182" s="267"/>
      <c r="AC182" s="283"/>
      <c r="AD182" s="283"/>
      <c r="AE182" s="283"/>
      <c r="AF182" s="283"/>
      <c r="AG182" s="317"/>
      <c r="AH182" s="273"/>
      <c r="AI182" s="283"/>
    </row>
    <row r="183" spans="1:35" s="111" customFormat="1" ht="21" customHeight="1">
      <c r="A183" s="275">
        <v>20</v>
      </c>
      <c r="B183" s="275" t="s">
        <v>1125</v>
      </c>
      <c r="C183" s="294" t="s">
        <v>882</v>
      </c>
      <c r="D183" s="275">
        <v>7</v>
      </c>
      <c r="E183" s="275" t="s">
        <v>185</v>
      </c>
      <c r="F183" s="314">
        <v>301</v>
      </c>
      <c r="G183" s="314">
        <v>1</v>
      </c>
      <c r="H183" s="295" t="s">
        <v>796</v>
      </c>
      <c r="I183" s="275" t="s">
        <v>186</v>
      </c>
      <c r="J183" s="275" t="s">
        <v>201</v>
      </c>
      <c r="K183" s="314" t="s">
        <v>33</v>
      </c>
      <c r="L183" s="294"/>
      <c r="M183" s="294"/>
      <c r="N183" s="314" t="s">
        <v>690</v>
      </c>
      <c r="O183" s="99" t="s">
        <v>42</v>
      </c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265">
        <f>SUM(P184:AA184)</f>
        <v>34640</v>
      </c>
      <c r="AC183" s="262" t="s">
        <v>998</v>
      </c>
      <c r="AD183" s="262" t="s">
        <v>980</v>
      </c>
      <c r="AE183" s="262"/>
      <c r="AF183" s="262"/>
      <c r="AG183" s="314">
        <v>100</v>
      </c>
      <c r="AH183" s="265">
        <f>SUM(AH185:AH192)</f>
        <v>14740</v>
      </c>
      <c r="AI183" s="262" t="s">
        <v>980</v>
      </c>
    </row>
    <row r="184" spans="1:35" s="111" customFormat="1" ht="25.15" customHeight="1">
      <c r="A184" s="275"/>
      <c r="B184" s="275"/>
      <c r="C184" s="294"/>
      <c r="D184" s="275"/>
      <c r="E184" s="275"/>
      <c r="F184" s="315"/>
      <c r="G184" s="315"/>
      <c r="H184" s="295"/>
      <c r="I184" s="275"/>
      <c r="J184" s="275"/>
      <c r="K184" s="315"/>
      <c r="L184" s="294"/>
      <c r="M184" s="294"/>
      <c r="N184" s="315"/>
      <c r="O184" s="99" t="s">
        <v>19</v>
      </c>
      <c r="P184" s="68">
        <f>SUM(P186,P188,P190,P192)</f>
        <v>0</v>
      </c>
      <c r="Q184" s="68">
        <f t="shared" ref="Q184:AA184" si="50">SUM(Q186,Q188,Q190,Q192)</f>
        <v>0</v>
      </c>
      <c r="R184" s="68">
        <f t="shared" si="50"/>
        <v>7900</v>
      </c>
      <c r="S184" s="68">
        <f t="shared" si="50"/>
        <v>0</v>
      </c>
      <c r="T184" s="68">
        <f t="shared" si="50"/>
        <v>0</v>
      </c>
      <c r="U184" s="68">
        <f t="shared" si="50"/>
        <v>6840</v>
      </c>
      <c r="V184" s="68">
        <f t="shared" si="50"/>
        <v>0</v>
      </c>
      <c r="W184" s="68">
        <f t="shared" si="50"/>
        <v>4000</v>
      </c>
      <c r="X184" s="68">
        <f t="shared" si="50"/>
        <v>7900</v>
      </c>
      <c r="Y184" s="68">
        <f t="shared" si="50"/>
        <v>8000</v>
      </c>
      <c r="Z184" s="68">
        <f t="shared" si="50"/>
        <v>0</v>
      </c>
      <c r="AA184" s="68">
        <f t="shared" si="50"/>
        <v>0</v>
      </c>
      <c r="AB184" s="265"/>
      <c r="AC184" s="262"/>
      <c r="AD184" s="262"/>
      <c r="AE184" s="262"/>
      <c r="AF184" s="262"/>
      <c r="AG184" s="315"/>
      <c r="AH184" s="265"/>
      <c r="AI184" s="262"/>
    </row>
    <row r="185" spans="1:35" ht="28.9" customHeight="1">
      <c r="A185" s="375"/>
      <c r="B185" s="375"/>
      <c r="C185" s="293" t="s">
        <v>322</v>
      </c>
      <c r="D185" s="375">
        <v>1</v>
      </c>
      <c r="E185" s="375" t="s">
        <v>185</v>
      </c>
      <c r="F185" s="312">
        <v>301</v>
      </c>
      <c r="G185" s="316"/>
      <c r="H185" s="302"/>
      <c r="I185" s="296" t="s">
        <v>186</v>
      </c>
      <c r="J185" s="296" t="s">
        <v>201</v>
      </c>
      <c r="K185" s="316"/>
      <c r="L185" s="293"/>
      <c r="M185" s="293" t="s">
        <v>323</v>
      </c>
      <c r="N185" s="312" t="s">
        <v>43</v>
      </c>
      <c r="O185" s="85" t="s">
        <v>42</v>
      </c>
      <c r="P185" s="85"/>
      <c r="Q185" s="85"/>
      <c r="R185" s="85">
        <v>1</v>
      </c>
      <c r="S185" s="85"/>
      <c r="T185" s="85"/>
      <c r="U185" s="85"/>
      <c r="V185" s="85"/>
      <c r="W185" s="85"/>
      <c r="X185" s="85">
        <v>1</v>
      </c>
      <c r="Y185" s="85"/>
      <c r="Z185" s="85"/>
      <c r="AA185" s="85"/>
      <c r="AB185" s="307">
        <f t="shared" ref="AB185" si="51">SUM(P186:AA186)</f>
        <v>15800</v>
      </c>
      <c r="AC185" s="290"/>
      <c r="AD185" s="290"/>
      <c r="AE185" s="290"/>
      <c r="AF185" s="290"/>
      <c r="AG185" s="312">
        <v>40</v>
      </c>
      <c r="AH185" s="260">
        <f>SUM(P186:U186)</f>
        <v>7900</v>
      </c>
      <c r="AI185" s="290"/>
    </row>
    <row r="186" spans="1:35" ht="13.15" customHeight="1">
      <c r="A186" s="375"/>
      <c r="B186" s="375"/>
      <c r="C186" s="293"/>
      <c r="D186" s="375"/>
      <c r="E186" s="375"/>
      <c r="F186" s="313"/>
      <c r="G186" s="317"/>
      <c r="H186" s="302"/>
      <c r="I186" s="296"/>
      <c r="J186" s="296"/>
      <c r="K186" s="317"/>
      <c r="L186" s="293"/>
      <c r="M186" s="293"/>
      <c r="N186" s="313"/>
      <c r="O186" s="85" t="s">
        <v>19</v>
      </c>
      <c r="P186" s="86"/>
      <c r="Q186" s="77"/>
      <c r="R186" s="134">
        <v>7900</v>
      </c>
      <c r="S186" s="77"/>
      <c r="T186" s="77"/>
      <c r="U186" s="77"/>
      <c r="V186" s="77"/>
      <c r="W186" s="77"/>
      <c r="X186" s="134">
        <v>7900</v>
      </c>
      <c r="Y186" s="77"/>
      <c r="Z186" s="77"/>
      <c r="AA186" s="77"/>
      <c r="AB186" s="307"/>
      <c r="AC186" s="290"/>
      <c r="AD186" s="290"/>
      <c r="AE186" s="290"/>
      <c r="AF186" s="290"/>
      <c r="AG186" s="313"/>
      <c r="AH186" s="273"/>
      <c r="AI186" s="290"/>
    </row>
    <row r="187" spans="1:35" ht="28.9" customHeight="1">
      <c r="A187" s="375"/>
      <c r="B187" s="375"/>
      <c r="C187" s="345" t="s">
        <v>324</v>
      </c>
      <c r="D187" s="375">
        <v>2</v>
      </c>
      <c r="E187" s="375" t="s">
        <v>185</v>
      </c>
      <c r="F187" s="312">
        <v>301</v>
      </c>
      <c r="G187" s="316"/>
      <c r="H187" s="302"/>
      <c r="I187" s="296" t="s">
        <v>186</v>
      </c>
      <c r="J187" s="296" t="s">
        <v>201</v>
      </c>
      <c r="K187" s="316"/>
      <c r="L187" s="293"/>
      <c r="M187" s="375" t="s">
        <v>325</v>
      </c>
      <c r="N187" s="312" t="s">
        <v>167</v>
      </c>
      <c r="O187" s="85" t="s">
        <v>127</v>
      </c>
      <c r="P187" s="85"/>
      <c r="Q187" s="85"/>
      <c r="R187" s="85"/>
      <c r="S187" s="85"/>
      <c r="T187" s="85"/>
      <c r="U187" s="85"/>
      <c r="V187" s="85"/>
      <c r="W187" s="85">
        <v>1</v>
      </c>
      <c r="X187" s="85"/>
      <c r="Y187" s="85"/>
      <c r="Z187" s="85"/>
      <c r="AA187" s="85"/>
      <c r="AB187" s="307">
        <f t="shared" ref="AB187" si="52">SUM(P188:AA188)</f>
        <v>4000</v>
      </c>
      <c r="AC187" s="290"/>
      <c r="AD187" s="290"/>
      <c r="AE187" s="290"/>
      <c r="AF187" s="290"/>
      <c r="AG187" s="312">
        <v>20</v>
      </c>
      <c r="AH187" s="260">
        <f>SUM(P188:U188)</f>
        <v>0</v>
      </c>
      <c r="AI187" s="290"/>
    </row>
    <row r="188" spans="1:35" ht="15" customHeight="1">
      <c r="A188" s="375"/>
      <c r="B188" s="375"/>
      <c r="C188" s="346"/>
      <c r="D188" s="375"/>
      <c r="E188" s="375"/>
      <c r="F188" s="313"/>
      <c r="G188" s="317"/>
      <c r="H188" s="302"/>
      <c r="I188" s="296"/>
      <c r="J188" s="296"/>
      <c r="K188" s="317"/>
      <c r="L188" s="293"/>
      <c r="M188" s="375"/>
      <c r="N188" s="313"/>
      <c r="O188" s="85" t="s">
        <v>19</v>
      </c>
      <c r="P188" s="86"/>
      <c r="Q188" s="77"/>
      <c r="R188" s="77"/>
      <c r="S188" s="77"/>
      <c r="T188" s="77"/>
      <c r="V188" s="77"/>
      <c r="W188" s="134">
        <v>4000</v>
      </c>
      <c r="X188" s="77"/>
      <c r="Z188" s="77"/>
      <c r="AA188" s="77"/>
      <c r="AB188" s="307"/>
      <c r="AC188" s="290"/>
      <c r="AD188" s="290"/>
      <c r="AE188" s="290"/>
      <c r="AF188" s="290"/>
      <c r="AG188" s="313"/>
      <c r="AH188" s="273"/>
      <c r="AI188" s="290"/>
    </row>
    <row r="189" spans="1:35" ht="28.9" customHeight="1">
      <c r="A189" s="375"/>
      <c r="B189" s="375"/>
      <c r="C189" s="345" t="s">
        <v>326</v>
      </c>
      <c r="D189" s="375">
        <v>3</v>
      </c>
      <c r="E189" s="375" t="s">
        <v>185</v>
      </c>
      <c r="F189" s="312">
        <v>301</v>
      </c>
      <c r="G189" s="316"/>
      <c r="H189" s="302"/>
      <c r="I189" s="296" t="s">
        <v>186</v>
      </c>
      <c r="J189" s="296" t="s">
        <v>201</v>
      </c>
      <c r="K189" s="316"/>
      <c r="L189" s="293"/>
      <c r="M189" s="293" t="s">
        <v>323</v>
      </c>
      <c r="N189" s="312" t="s">
        <v>167</v>
      </c>
      <c r="O189" s="85" t="s">
        <v>127</v>
      </c>
      <c r="P189" s="86"/>
      <c r="Q189" s="77"/>
      <c r="R189" s="77"/>
      <c r="S189" s="77"/>
      <c r="T189" s="77"/>
      <c r="U189" s="85">
        <v>2</v>
      </c>
      <c r="V189" s="77"/>
      <c r="W189" s="77"/>
      <c r="X189" s="77"/>
      <c r="Y189" s="77"/>
      <c r="Z189" s="77"/>
      <c r="AA189" s="77"/>
      <c r="AB189" s="307">
        <f t="shared" ref="AB189" si="53">SUM(P190:AA190)</f>
        <v>6840</v>
      </c>
      <c r="AC189" s="290"/>
      <c r="AD189" s="290"/>
      <c r="AE189" s="290"/>
      <c r="AF189" s="290"/>
      <c r="AG189" s="312">
        <v>20</v>
      </c>
      <c r="AH189" s="260">
        <f>SUM(P190:U190)</f>
        <v>6840</v>
      </c>
      <c r="AI189" s="290"/>
    </row>
    <row r="190" spans="1:35" ht="13.15" customHeight="1">
      <c r="A190" s="375"/>
      <c r="B190" s="375"/>
      <c r="C190" s="346"/>
      <c r="D190" s="375"/>
      <c r="E190" s="375"/>
      <c r="F190" s="313"/>
      <c r="G190" s="317"/>
      <c r="H190" s="302"/>
      <c r="I190" s="296"/>
      <c r="J190" s="296"/>
      <c r="K190" s="317"/>
      <c r="L190" s="293"/>
      <c r="M190" s="293"/>
      <c r="N190" s="313"/>
      <c r="O190" s="85" t="s">
        <v>19</v>
      </c>
      <c r="P190" s="86"/>
      <c r="Q190" s="77"/>
      <c r="R190" s="77"/>
      <c r="S190" s="77"/>
      <c r="T190" s="77"/>
      <c r="U190" s="134">
        <v>6840</v>
      </c>
      <c r="V190" s="77"/>
      <c r="X190" s="77"/>
      <c r="Z190" s="77"/>
      <c r="AA190" s="77"/>
      <c r="AB190" s="307"/>
      <c r="AC190" s="290"/>
      <c r="AD190" s="290"/>
      <c r="AE190" s="290"/>
      <c r="AF190" s="290"/>
      <c r="AG190" s="313"/>
      <c r="AH190" s="273"/>
      <c r="AI190" s="290"/>
    </row>
    <row r="191" spans="1:35" ht="28.9" customHeight="1">
      <c r="A191" s="375"/>
      <c r="B191" s="375"/>
      <c r="C191" s="345" t="s">
        <v>327</v>
      </c>
      <c r="D191" s="375">
        <v>4</v>
      </c>
      <c r="E191" s="375" t="s">
        <v>185</v>
      </c>
      <c r="F191" s="312">
        <v>301</v>
      </c>
      <c r="G191" s="316"/>
      <c r="H191" s="302"/>
      <c r="I191" s="296" t="s">
        <v>186</v>
      </c>
      <c r="J191" s="296" t="s">
        <v>201</v>
      </c>
      <c r="K191" s="316"/>
      <c r="L191" s="293"/>
      <c r="M191" s="293" t="s">
        <v>323</v>
      </c>
      <c r="N191" s="312" t="s">
        <v>167</v>
      </c>
      <c r="O191" s="85" t="s">
        <v>127</v>
      </c>
      <c r="P191" s="86"/>
      <c r="Q191" s="77"/>
      <c r="R191" s="77"/>
      <c r="S191" s="77"/>
      <c r="T191" s="77"/>
      <c r="U191" s="77"/>
      <c r="V191" s="77"/>
      <c r="W191" s="77"/>
      <c r="X191" s="77"/>
      <c r="Y191" s="85">
        <v>1</v>
      </c>
      <c r="Z191" s="77"/>
      <c r="AA191" s="77"/>
      <c r="AB191" s="307">
        <f t="shared" ref="AB191" si="54">SUM(P192:AA192)</f>
        <v>8000</v>
      </c>
      <c r="AC191" s="290"/>
      <c r="AD191" s="290"/>
      <c r="AE191" s="290"/>
      <c r="AF191" s="290"/>
      <c r="AG191" s="312">
        <v>20</v>
      </c>
      <c r="AH191" s="260">
        <f>SUM(P192:U192)</f>
        <v>0</v>
      </c>
      <c r="AI191" s="290"/>
    </row>
    <row r="192" spans="1:35" ht="13.9" customHeight="1">
      <c r="A192" s="375"/>
      <c r="B192" s="375"/>
      <c r="C192" s="346"/>
      <c r="D192" s="375"/>
      <c r="E192" s="375"/>
      <c r="F192" s="313"/>
      <c r="G192" s="317"/>
      <c r="H192" s="302"/>
      <c r="I192" s="296"/>
      <c r="J192" s="296"/>
      <c r="K192" s="317"/>
      <c r="L192" s="293"/>
      <c r="M192" s="293"/>
      <c r="N192" s="313"/>
      <c r="O192" s="85" t="s">
        <v>19</v>
      </c>
      <c r="P192" s="86"/>
      <c r="Q192" s="77"/>
      <c r="R192" s="77"/>
      <c r="S192" s="77"/>
      <c r="T192" s="77"/>
      <c r="U192" s="118"/>
      <c r="V192" s="77"/>
      <c r="W192" s="77"/>
      <c r="X192" s="77"/>
      <c r="Y192" s="134">
        <v>8000</v>
      </c>
      <c r="Z192" s="77"/>
      <c r="AA192" s="77"/>
      <c r="AB192" s="307"/>
      <c r="AC192" s="290"/>
      <c r="AD192" s="290"/>
      <c r="AE192" s="290"/>
      <c r="AF192" s="290"/>
      <c r="AG192" s="313"/>
      <c r="AH192" s="273"/>
      <c r="AI192" s="290"/>
    </row>
    <row r="193" spans="1:35" s="111" customFormat="1" ht="21" customHeight="1">
      <c r="A193" s="275">
        <v>21</v>
      </c>
      <c r="B193" s="275" t="s">
        <v>1126</v>
      </c>
      <c r="C193" s="294" t="s">
        <v>883</v>
      </c>
      <c r="D193" s="275">
        <v>8</v>
      </c>
      <c r="E193" s="275" t="s">
        <v>185</v>
      </c>
      <c r="F193" s="426" t="s">
        <v>1046</v>
      </c>
      <c r="G193" s="314">
        <v>1</v>
      </c>
      <c r="H193" s="295" t="s">
        <v>796</v>
      </c>
      <c r="I193" s="275" t="s">
        <v>186</v>
      </c>
      <c r="J193" s="275" t="s">
        <v>187</v>
      </c>
      <c r="K193" s="314" t="s">
        <v>33</v>
      </c>
      <c r="L193" s="275"/>
      <c r="M193" s="294"/>
      <c r="N193" s="275" t="s">
        <v>785</v>
      </c>
      <c r="O193" s="99" t="s">
        <v>190</v>
      </c>
      <c r="P193" s="108"/>
      <c r="Q193" s="68">
        <v>2000</v>
      </c>
      <c r="R193" s="68"/>
      <c r="S193" s="68"/>
      <c r="T193" s="68">
        <v>2000</v>
      </c>
      <c r="U193" s="68"/>
      <c r="V193" s="68"/>
      <c r="W193" s="68">
        <v>2000</v>
      </c>
      <c r="X193" s="108"/>
      <c r="Y193" s="108"/>
      <c r="Z193" s="108"/>
      <c r="AA193" s="108"/>
      <c r="AB193" s="265">
        <f>SUM(P194:AA194)</f>
        <v>41100</v>
      </c>
      <c r="AC193" s="262" t="s">
        <v>998</v>
      </c>
      <c r="AD193" s="262" t="s">
        <v>980</v>
      </c>
      <c r="AE193" s="262"/>
      <c r="AF193" s="262"/>
      <c r="AG193" s="314">
        <f>SUM(AG195:AG204)</f>
        <v>100</v>
      </c>
      <c r="AH193" s="265">
        <f>SUM(AH195:AH204)</f>
        <v>30200</v>
      </c>
      <c r="AI193" s="262" t="s">
        <v>980</v>
      </c>
    </row>
    <row r="194" spans="1:35" s="111" customFormat="1" ht="22.9" customHeight="1">
      <c r="A194" s="275"/>
      <c r="B194" s="275"/>
      <c r="C194" s="294"/>
      <c r="D194" s="275"/>
      <c r="E194" s="275"/>
      <c r="F194" s="427"/>
      <c r="G194" s="315"/>
      <c r="H194" s="295"/>
      <c r="I194" s="275"/>
      <c r="J194" s="275"/>
      <c r="K194" s="315"/>
      <c r="L194" s="275"/>
      <c r="M194" s="294"/>
      <c r="N194" s="275"/>
      <c r="O194" s="99" t="s">
        <v>19</v>
      </c>
      <c r="P194" s="68">
        <f>SUM(P196,P198,P200,P202,P204)</f>
        <v>0</v>
      </c>
      <c r="Q194" s="68">
        <f t="shared" ref="Q194:AA194" si="55">SUM(Q196,Q198,Q200,Q202,Q204)</f>
        <v>6400</v>
      </c>
      <c r="R194" s="68">
        <f t="shared" si="55"/>
        <v>8400</v>
      </c>
      <c r="S194" s="68">
        <f t="shared" si="55"/>
        <v>0</v>
      </c>
      <c r="T194" s="68">
        <f t="shared" si="55"/>
        <v>6400</v>
      </c>
      <c r="U194" s="68">
        <f t="shared" si="55"/>
        <v>9000</v>
      </c>
      <c r="V194" s="68">
        <f t="shared" si="55"/>
        <v>4500</v>
      </c>
      <c r="W194" s="68">
        <f t="shared" si="55"/>
        <v>6400</v>
      </c>
      <c r="X194" s="68">
        <f t="shared" si="55"/>
        <v>0</v>
      </c>
      <c r="Y194" s="68">
        <f t="shared" si="55"/>
        <v>0</v>
      </c>
      <c r="Z194" s="68">
        <f t="shared" si="55"/>
        <v>0</v>
      </c>
      <c r="AA194" s="68">
        <f t="shared" si="55"/>
        <v>0</v>
      </c>
      <c r="AB194" s="265"/>
      <c r="AC194" s="262"/>
      <c r="AD194" s="262"/>
      <c r="AE194" s="262"/>
      <c r="AF194" s="262"/>
      <c r="AG194" s="315"/>
      <c r="AH194" s="265"/>
      <c r="AI194" s="262"/>
    </row>
    <row r="195" spans="1:35" ht="21" customHeight="1">
      <c r="A195" s="375"/>
      <c r="B195" s="375"/>
      <c r="C195" s="293" t="s">
        <v>777</v>
      </c>
      <c r="D195" s="375">
        <v>1</v>
      </c>
      <c r="E195" s="375" t="s">
        <v>185</v>
      </c>
      <c r="F195" s="527" t="s">
        <v>1046</v>
      </c>
      <c r="G195" s="316"/>
      <c r="H195" s="302"/>
      <c r="I195" s="296" t="s">
        <v>186</v>
      </c>
      <c r="J195" s="296" t="s">
        <v>187</v>
      </c>
      <c r="K195" s="316"/>
      <c r="L195" s="293"/>
      <c r="M195" s="375" t="s">
        <v>323</v>
      </c>
      <c r="N195" s="312" t="s">
        <v>334</v>
      </c>
      <c r="O195" s="85" t="s">
        <v>335</v>
      </c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>
        <v>1</v>
      </c>
      <c r="AA195" s="85"/>
      <c r="AB195" s="494">
        <f t="shared" ref="AB195" si="56">SUM(P196:AA196)</f>
        <v>0</v>
      </c>
      <c r="AC195" s="290"/>
      <c r="AD195" s="290"/>
      <c r="AE195" s="290"/>
      <c r="AF195" s="290"/>
      <c r="AG195" s="312">
        <v>30</v>
      </c>
      <c r="AH195" s="260">
        <f>SUM(P196:U196)</f>
        <v>0</v>
      </c>
      <c r="AI195" s="290"/>
    </row>
    <row r="196" spans="1:35" ht="6" customHeight="1">
      <c r="A196" s="375"/>
      <c r="B196" s="375"/>
      <c r="C196" s="293"/>
      <c r="D196" s="375"/>
      <c r="E196" s="375"/>
      <c r="F196" s="528"/>
      <c r="G196" s="317"/>
      <c r="H196" s="302"/>
      <c r="I196" s="296"/>
      <c r="J196" s="296"/>
      <c r="K196" s="317"/>
      <c r="L196" s="293"/>
      <c r="M196" s="375"/>
      <c r="N196" s="313"/>
      <c r="O196" s="85" t="s">
        <v>19</v>
      </c>
      <c r="P196" s="86"/>
      <c r="Q196" s="77"/>
      <c r="R196" s="134"/>
      <c r="S196" s="77"/>
      <c r="T196" s="77"/>
      <c r="U196" s="77"/>
      <c r="V196" s="77"/>
      <c r="W196" s="77"/>
      <c r="X196" s="134"/>
      <c r="Y196" s="77"/>
      <c r="Z196" s="49" t="s">
        <v>237</v>
      </c>
      <c r="AA196" s="77"/>
      <c r="AB196" s="494"/>
      <c r="AC196" s="290"/>
      <c r="AD196" s="290"/>
      <c r="AE196" s="290"/>
      <c r="AF196" s="290"/>
      <c r="AG196" s="313"/>
      <c r="AH196" s="273"/>
      <c r="AI196" s="290"/>
    </row>
    <row r="197" spans="1:35" ht="28.9" customHeight="1">
      <c r="A197" s="375"/>
      <c r="B197" s="375"/>
      <c r="C197" s="345" t="s">
        <v>778</v>
      </c>
      <c r="D197" s="375">
        <v>2</v>
      </c>
      <c r="E197" s="375" t="s">
        <v>185</v>
      </c>
      <c r="F197" s="527" t="s">
        <v>1046</v>
      </c>
      <c r="G197" s="316"/>
      <c r="H197" s="302"/>
      <c r="I197" s="296" t="s">
        <v>186</v>
      </c>
      <c r="J197" s="296" t="s">
        <v>187</v>
      </c>
      <c r="K197" s="316"/>
      <c r="L197" s="293"/>
      <c r="M197" s="375" t="s">
        <v>779</v>
      </c>
      <c r="N197" s="312" t="s">
        <v>43</v>
      </c>
      <c r="O197" s="85" t="s">
        <v>42</v>
      </c>
      <c r="P197" s="85"/>
      <c r="Q197" s="85"/>
      <c r="R197" s="85"/>
      <c r="S197" s="85"/>
      <c r="T197" s="85"/>
      <c r="U197" s="85"/>
      <c r="V197" s="85"/>
      <c r="W197" s="85"/>
      <c r="X197" s="85"/>
      <c r="Y197" s="85">
        <v>1</v>
      </c>
      <c r="Z197" s="85"/>
      <c r="AA197" s="85"/>
      <c r="AB197" s="307">
        <f t="shared" ref="AB197" si="57">SUM(P198:AA198)</f>
        <v>0</v>
      </c>
      <c r="AC197" s="290"/>
      <c r="AD197" s="290"/>
      <c r="AE197" s="290"/>
      <c r="AF197" s="290"/>
      <c r="AG197" s="312">
        <v>30</v>
      </c>
      <c r="AH197" s="260">
        <f>SUM(P198:U198)</f>
        <v>0</v>
      </c>
      <c r="AI197" s="290"/>
    </row>
    <row r="198" spans="1:35" ht="15.6" customHeight="1">
      <c r="A198" s="375"/>
      <c r="B198" s="375"/>
      <c r="C198" s="346"/>
      <c r="D198" s="375"/>
      <c r="E198" s="375"/>
      <c r="F198" s="528"/>
      <c r="G198" s="317"/>
      <c r="H198" s="302"/>
      <c r="I198" s="296"/>
      <c r="J198" s="296"/>
      <c r="K198" s="317"/>
      <c r="L198" s="293"/>
      <c r="M198" s="375"/>
      <c r="N198" s="313"/>
      <c r="O198" s="85" t="s">
        <v>19</v>
      </c>
      <c r="P198" s="86"/>
      <c r="Q198" s="77"/>
      <c r="R198" s="77"/>
      <c r="S198" s="77"/>
      <c r="T198" s="77"/>
      <c r="V198" s="77"/>
      <c r="W198" s="134"/>
      <c r="X198" s="77"/>
      <c r="Y198" s="49" t="s">
        <v>237</v>
      </c>
      <c r="Z198" s="77"/>
      <c r="AA198" s="77"/>
      <c r="AB198" s="307"/>
      <c r="AC198" s="290"/>
      <c r="AD198" s="290"/>
      <c r="AE198" s="290"/>
      <c r="AF198" s="290"/>
      <c r="AG198" s="313"/>
      <c r="AH198" s="273"/>
      <c r="AI198" s="290"/>
    </row>
    <row r="199" spans="1:35" ht="28.9" customHeight="1">
      <c r="A199" s="375"/>
      <c r="B199" s="375"/>
      <c r="C199" s="345" t="s">
        <v>780</v>
      </c>
      <c r="D199" s="375">
        <v>3</v>
      </c>
      <c r="E199" s="375" t="s">
        <v>185</v>
      </c>
      <c r="F199" s="527" t="s">
        <v>1046</v>
      </c>
      <c r="G199" s="316"/>
      <c r="H199" s="302"/>
      <c r="I199" s="296" t="s">
        <v>186</v>
      </c>
      <c r="J199" s="296" t="s">
        <v>187</v>
      </c>
      <c r="K199" s="316"/>
      <c r="L199" s="293"/>
      <c r="M199" s="375" t="s">
        <v>781</v>
      </c>
      <c r="N199" s="312" t="s">
        <v>785</v>
      </c>
      <c r="O199" s="85" t="s">
        <v>190</v>
      </c>
      <c r="P199" s="86"/>
      <c r="Q199" s="134">
        <v>2000</v>
      </c>
      <c r="S199" s="77"/>
      <c r="T199" s="134">
        <v>2000</v>
      </c>
      <c r="U199" s="85"/>
      <c r="V199" s="77"/>
      <c r="W199" s="134">
        <v>2000</v>
      </c>
      <c r="X199" s="77"/>
      <c r="Y199" s="77"/>
      <c r="Z199" s="77"/>
      <c r="AA199" s="77"/>
      <c r="AB199" s="307">
        <f t="shared" ref="AB199" si="58">SUM(P200:AA200)</f>
        <v>19200</v>
      </c>
      <c r="AC199" s="290"/>
      <c r="AD199" s="290"/>
      <c r="AE199" s="290"/>
      <c r="AF199" s="290"/>
      <c r="AG199" s="312">
        <v>20</v>
      </c>
      <c r="AH199" s="260">
        <f>SUM(P200:U200)</f>
        <v>12800</v>
      </c>
      <c r="AI199" s="290"/>
    </row>
    <row r="200" spans="1:35" ht="12.6" customHeight="1">
      <c r="A200" s="375"/>
      <c r="B200" s="375"/>
      <c r="C200" s="346"/>
      <c r="D200" s="375"/>
      <c r="E200" s="375"/>
      <c r="F200" s="528"/>
      <c r="G200" s="317"/>
      <c r="H200" s="302"/>
      <c r="I200" s="296"/>
      <c r="J200" s="296"/>
      <c r="K200" s="317"/>
      <c r="L200" s="293"/>
      <c r="M200" s="375"/>
      <c r="N200" s="313"/>
      <c r="O200" s="85" t="s">
        <v>19</v>
      </c>
      <c r="P200" s="86"/>
      <c r="Q200" s="134">
        <v>6400</v>
      </c>
      <c r="R200" s="77"/>
      <c r="S200" s="77"/>
      <c r="T200" s="134">
        <v>6400</v>
      </c>
      <c r="U200" s="134"/>
      <c r="V200" s="77"/>
      <c r="W200" s="134">
        <v>6400</v>
      </c>
      <c r="X200" s="77"/>
      <c r="Z200" s="77"/>
      <c r="AA200" s="77"/>
      <c r="AB200" s="307"/>
      <c r="AC200" s="290"/>
      <c r="AD200" s="290"/>
      <c r="AE200" s="290"/>
      <c r="AF200" s="290"/>
      <c r="AG200" s="313"/>
      <c r="AH200" s="273"/>
      <c r="AI200" s="290"/>
    </row>
    <row r="201" spans="1:35" ht="20.45" customHeight="1">
      <c r="A201" s="375"/>
      <c r="B201" s="375"/>
      <c r="C201" s="345" t="s">
        <v>782</v>
      </c>
      <c r="D201" s="375">
        <v>4</v>
      </c>
      <c r="E201" s="375" t="s">
        <v>185</v>
      </c>
      <c r="F201" s="527" t="s">
        <v>1046</v>
      </c>
      <c r="G201" s="316"/>
      <c r="H201" s="302"/>
      <c r="I201" s="296" t="s">
        <v>186</v>
      </c>
      <c r="J201" s="296" t="s">
        <v>187</v>
      </c>
      <c r="K201" s="316"/>
      <c r="L201" s="293"/>
      <c r="M201" s="375" t="s">
        <v>779</v>
      </c>
      <c r="N201" s="312" t="s">
        <v>793</v>
      </c>
      <c r="O201" s="85" t="s">
        <v>127</v>
      </c>
      <c r="P201" s="86"/>
      <c r="Q201" s="77"/>
      <c r="R201" s="77"/>
      <c r="S201" s="77"/>
      <c r="T201" s="77"/>
      <c r="U201" s="85">
        <v>8</v>
      </c>
      <c r="V201" s="85">
        <v>3</v>
      </c>
      <c r="W201" s="77"/>
      <c r="X201" s="77"/>
      <c r="Y201" s="85"/>
      <c r="Z201" s="77"/>
      <c r="AA201" s="77"/>
      <c r="AB201" s="307">
        <f t="shared" ref="AB201" si="59">SUM(P202:AA202)</f>
        <v>13500</v>
      </c>
      <c r="AC201" s="290"/>
      <c r="AD201" s="290"/>
      <c r="AE201" s="290"/>
      <c r="AF201" s="290"/>
      <c r="AG201" s="312">
        <v>10</v>
      </c>
      <c r="AH201" s="260">
        <f>SUM(P202:U202)</f>
        <v>9000</v>
      </c>
      <c r="AI201" s="290"/>
    </row>
    <row r="202" spans="1:35" ht="7.15" customHeight="1">
      <c r="A202" s="375"/>
      <c r="B202" s="375"/>
      <c r="C202" s="346"/>
      <c r="D202" s="375"/>
      <c r="E202" s="375"/>
      <c r="F202" s="528"/>
      <c r="G202" s="317"/>
      <c r="H202" s="302"/>
      <c r="I202" s="296"/>
      <c r="J202" s="296"/>
      <c r="K202" s="317"/>
      <c r="L202" s="293"/>
      <c r="M202" s="375"/>
      <c r="N202" s="313"/>
      <c r="O202" s="85" t="s">
        <v>19</v>
      </c>
      <c r="P202" s="86"/>
      <c r="Q202" s="77"/>
      <c r="R202" s="77"/>
      <c r="S202" s="77"/>
      <c r="T202" s="77"/>
      <c r="U202" s="142">
        <v>9000</v>
      </c>
      <c r="V202" s="134">
        <v>4500</v>
      </c>
      <c r="W202" s="77"/>
      <c r="X202" s="77"/>
      <c r="Y202" s="134"/>
      <c r="Z202" s="77"/>
      <c r="AA202" s="77"/>
      <c r="AB202" s="307"/>
      <c r="AC202" s="290"/>
      <c r="AD202" s="290"/>
      <c r="AE202" s="290"/>
      <c r="AF202" s="290"/>
      <c r="AG202" s="313"/>
      <c r="AH202" s="273"/>
      <c r="AI202" s="290"/>
    </row>
    <row r="203" spans="1:35" ht="28.9" customHeight="1">
      <c r="A203" s="375"/>
      <c r="B203" s="375"/>
      <c r="C203" s="345" t="s">
        <v>783</v>
      </c>
      <c r="D203" s="375">
        <v>5</v>
      </c>
      <c r="E203" s="375" t="s">
        <v>185</v>
      </c>
      <c r="F203" s="527" t="s">
        <v>1046</v>
      </c>
      <c r="G203" s="316"/>
      <c r="H203" s="302"/>
      <c r="I203" s="296" t="s">
        <v>186</v>
      </c>
      <c r="J203" s="296" t="s">
        <v>187</v>
      </c>
      <c r="K203" s="316"/>
      <c r="L203" s="293"/>
      <c r="M203" s="375" t="s">
        <v>784</v>
      </c>
      <c r="N203" s="312" t="s">
        <v>129</v>
      </c>
      <c r="O203" s="85" t="s">
        <v>127</v>
      </c>
      <c r="P203" s="86"/>
      <c r="Q203" s="77"/>
      <c r="R203" s="85" t="s">
        <v>129</v>
      </c>
      <c r="S203" s="77"/>
      <c r="T203" s="77"/>
      <c r="U203" s="77"/>
      <c r="V203" s="77"/>
      <c r="W203" s="77"/>
      <c r="X203" s="77"/>
      <c r="Y203" s="85"/>
      <c r="Z203" s="77"/>
      <c r="AA203" s="77"/>
      <c r="AB203" s="307">
        <f t="shared" ref="AB203" si="60">SUM(P204:AA204)</f>
        <v>8400</v>
      </c>
      <c r="AC203" s="290"/>
      <c r="AD203" s="290"/>
      <c r="AE203" s="290"/>
      <c r="AF203" s="290"/>
      <c r="AG203" s="312">
        <v>10</v>
      </c>
      <c r="AH203" s="260">
        <f>SUM(P204:U204)</f>
        <v>8400</v>
      </c>
      <c r="AI203" s="290"/>
    </row>
    <row r="204" spans="1:35" ht="16.149999999999999" customHeight="1">
      <c r="A204" s="375"/>
      <c r="B204" s="375"/>
      <c r="C204" s="346"/>
      <c r="D204" s="375"/>
      <c r="E204" s="375"/>
      <c r="F204" s="528"/>
      <c r="G204" s="317"/>
      <c r="H204" s="302"/>
      <c r="I204" s="296"/>
      <c r="J204" s="296"/>
      <c r="K204" s="317"/>
      <c r="L204" s="293"/>
      <c r="M204" s="375"/>
      <c r="N204" s="313"/>
      <c r="O204" s="85" t="s">
        <v>19</v>
      </c>
      <c r="P204" s="86"/>
      <c r="Q204" s="77"/>
      <c r="R204" s="134">
        <v>8400</v>
      </c>
      <c r="S204" s="77"/>
      <c r="T204" s="77"/>
      <c r="U204" s="118"/>
      <c r="V204" s="77"/>
      <c r="W204" s="77"/>
      <c r="X204" s="77"/>
      <c r="Y204" s="134"/>
      <c r="Z204" s="77"/>
      <c r="AA204" s="77"/>
      <c r="AB204" s="307"/>
      <c r="AC204" s="290"/>
      <c r="AD204" s="290"/>
      <c r="AE204" s="290"/>
      <c r="AF204" s="290"/>
      <c r="AG204" s="313"/>
      <c r="AH204" s="273"/>
      <c r="AI204" s="290"/>
    </row>
    <row r="205" spans="1:35" s="111" customFormat="1" ht="37.5">
      <c r="A205" s="275">
        <v>22</v>
      </c>
      <c r="B205" s="275" t="s">
        <v>1127</v>
      </c>
      <c r="C205" s="294" t="s">
        <v>884</v>
      </c>
      <c r="D205" s="275">
        <v>9</v>
      </c>
      <c r="E205" s="275" t="s">
        <v>185</v>
      </c>
      <c r="F205" s="275">
        <v>301</v>
      </c>
      <c r="G205" s="314">
        <v>1</v>
      </c>
      <c r="H205" s="295" t="s">
        <v>796</v>
      </c>
      <c r="I205" s="275" t="s">
        <v>186</v>
      </c>
      <c r="J205" s="275" t="s">
        <v>824</v>
      </c>
      <c r="K205" s="314" t="s">
        <v>33</v>
      </c>
      <c r="L205" s="294"/>
      <c r="M205" s="294"/>
      <c r="N205" s="275" t="s">
        <v>901</v>
      </c>
      <c r="O205" s="99" t="s">
        <v>190</v>
      </c>
      <c r="P205" s="68">
        <f>SUM(P207,P211)</f>
        <v>500</v>
      </c>
      <c r="Q205" s="68">
        <f t="shared" ref="Q205:AA205" si="61">SUM(Q207,Q211)</f>
        <v>1700</v>
      </c>
      <c r="R205" s="68">
        <f t="shared" si="61"/>
        <v>500</v>
      </c>
      <c r="S205" s="68">
        <f t="shared" si="61"/>
        <v>500</v>
      </c>
      <c r="T205" s="68">
        <f t="shared" si="61"/>
        <v>500</v>
      </c>
      <c r="U205" s="68">
        <f t="shared" si="61"/>
        <v>500</v>
      </c>
      <c r="V205" s="68">
        <f t="shared" si="61"/>
        <v>500</v>
      </c>
      <c r="W205" s="68">
        <f t="shared" si="61"/>
        <v>1700</v>
      </c>
      <c r="X205" s="68">
        <f t="shared" si="61"/>
        <v>500</v>
      </c>
      <c r="Y205" s="68">
        <f t="shared" si="61"/>
        <v>500</v>
      </c>
      <c r="Z205" s="68">
        <f t="shared" si="61"/>
        <v>500</v>
      </c>
      <c r="AA205" s="68">
        <f t="shared" si="61"/>
        <v>500</v>
      </c>
      <c r="AB205" s="265">
        <f>SUM(P206:AA206)</f>
        <v>82960</v>
      </c>
      <c r="AC205" s="262" t="s">
        <v>998</v>
      </c>
      <c r="AD205" s="262" t="s">
        <v>981</v>
      </c>
      <c r="AE205" s="262"/>
      <c r="AF205" s="262"/>
      <c r="AG205" s="314">
        <f>SUM(AG207:AG218)</f>
        <v>100</v>
      </c>
      <c r="AH205" s="265">
        <f>SUM(AH207:AH218)</f>
        <v>51010</v>
      </c>
      <c r="AI205" s="262" t="s">
        <v>981</v>
      </c>
    </row>
    <row r="206" spans="1:35" s="111" customFormat="1" ht="22.9" customHeight="1">
      <c r="A206" s="275"/>
      <c r="B206" s="275"/>
      <c r="C206" s="294"/>
      <c r="D206" s="275"/>
      <c r="E206" s="275"/>
      <c r="F206" s="275"/>
      <c r="G206" s="315"/>
      <c r="H206" s="295"/>
      <c r="I206" s="275"/>
      <c r="J206" s="275"/>
      <c r="K206" s="315"/>
      <c r="L206" s="294"/>
      <c r="M206" s="294"/>
      <c r="N206" s="275"/>
      <c r="O206" s="99" t="s">
        <v>19</v>
      </c>
      <c r="P206" s="114">
        <f>SUM(P208,P210,P212,P214,P216,P218)</f>
        <v>1960</v>
      </c>
      <c r="Q206" s="114">
        <f t="shared" ref="Q206:AA206" si="62">SUM(Q208,Q210,Q212,Q214,Q216,Q218)</f>
        <v>14780</v>
      </c>
      <c r="R206" s="114">
        <f t="shared" si="62"/>
        <v>18460</v>
      </c>
      <c r="S206" s="114">
        <f t="shared" si="62"/>
        <v>1960</v>
      </c>
      <c r="T206" s="114">
        <f t="shared" si="62"/>
        <v>11840</v>
      </c>
      <c r="U206" s="114">
        <f t="shared" si="62"/>
        <v>1960</v>
      </c>
      <c r="V206" s="114">
        <f t="shared" si="62"/>
        <v>1960</v>
      </c>
      <c r="W206" s="114">
        <f t="shared" si="62"/>
        <v>6460</v>
      </c>
      <c r="X206" s="114">
        <f t="shared" si="62"/>
        <v>15060</v>
      </c>
      <c r="Y206" s="114">
        <f t="shared" si="62"/>
        <v>4600</v>
      </c>
      <c r="Z206" s="114">
        <f t="shared" si="62"/>
        <v>1960</v>
      </c>
      <c r="AA206" s="114">
        <f t="shared" si="62"/>
        <v>1960</v>
      </c>
      <c r="AB206" s="265"/>
      <c r="AC206" s="262"/>
      <c r="AD206" s="262"/>
      <c r="AE206" s="262"/>
      <c r="AF206" s="262"/>
      <c r="AG206" s="315"/>
      <c r="AH206" s="265"/>
      <c r="AI206" s="262"/>
    </row>
    <row r="207" spans="1:35" s="45" customFormat="1" ht="37.5">
      <c r="A207" s="296"/>
      <c r="B207" s="296"/>
      <c r="C207" s="304" t="s">
        <v>184</v>
      </c>
      <c r="D207" s="296">
        <v>1</v>
      </c>
      <c r="E207" s="296" t="s">
        <v>185</v>
      </c>
      <c r="F207" s="296">
        <v>301</v>
      </c>
      <c r="G207" s="316"/>
      <c r="H207" s="296"/>
      <c r="I207" s="296" t="s">
        <v>186</v>
      </c>
      <c r="J207" s="296" t="s">
        <v>187</v>
      </c>
      <c r="K207" s="316"/>
      <c r="L207" s="304"/>
      <c r="M207" s="296" t="s">
        <v>188</v>
      </c>
      <c r="N207" s="296" t="s">
        <v>189</v>
      </c>
      <c r="O207" s="75" t="s">
        <v>190</v>
      </c>
      <c r="P207" s="80"/>
      <c r="Q207" s="44">
        <v>1200</v>
      </c>
      <c r="R207" s="80"/>
      <c r="S207" s="80"/>
      <c r="T207" s="80"/>
      <c r="U207" s="80"/>
      <c r="V207" s="80"/>
      <c r="W207" s="44">
        <v>1200</v>
      </c>
      <c r="X207" s="80"/>
      <c r="Y207" s="80"/>
      <c r="Z207" s="80"/>
      <c r="AA207" s="80"/>
      <c r="AB207" s="307">
        <f t="shared" ref="AB207" si="63">SUM(P208:AA208)</f>
        <v>9000</v>
      </c>
      <c r="AC207" s="273"/>
      <c r="AD207" s="273"/>
      <c r="AE207" s="273"/>
      <c r="AF207" s="273"/>
      <c r="AG207" s="316">
        <v>20</v>
      </c>
      <c r="AH207" s="260">
        <f>SUM(P208:U208)</f>
        <v>4500</v>
      </c>
      <c r="AI207" s="273"/>
    </row>
    <row r="208" spans="1:35" s="45" customFormat="1" ht="25.15" customHeight="1">
      <c r="A208" s="296"/>
      <c r="B208" s="296"/>
      <c r="C208" s="304"/>
      <c r="D208" s="296"/>
      <c r="E208" s="296"/>
      <c r="F208" s="296"/>
      <c r="G208" s="317"/>
      <c r="H208" s="296"/>
      <c r="I208" s="296"/>
      <c r="J208" s="296"/>
      <c r="K208" s="317"/>
      <c r="L208" s="304"/>
      <c r="M208" s="296"/>
      <c r="N208" s="296"/>
      <c r="O208" s="75" t="s">
        <v>19</v>
      </c>
      <c r="P208" s="80"/>
      <c r="Q208" s="44">
        <v>4500</v>
      </c>
      <c r="R208" s="80"/>
      <c r="S208" s="80"/>
      <c r="T208" s="80"/>
      <c r="U208" s="80"/>
      <c r="V208" s="80"/>
      <c r="W208" s="44">
        <v>4500</v>
      </c>
      <c r="X208" s="80"/>
      <c r="Y208" s="80"/>
      <c r="Z208" s="80"/>
      <c r="AA208" s="80"/>
      <c r="AB208" s="307"/>
      <c r="AC208" s="273"/>
      <c r="AD208" s="273"/>
      <c r="AE208" s="273"/>
      <c r="AF208" s="273"/>
      <c r="AG208" s="317"/>
      <c r="AH208" s="273"/>
      <c r="AI208" s="273"/>
    </row>
    <row r="209" spans="1:35" s="45" customFormat="1" ht="18.600000000000001" customHeight="1">
      <c r="A209" s="296"/>
      <c r="B209" s="296"/>
      <c r="C209" s="304" t="s">
        <v>191</v>
      </c>
      <c r="D209" s="296">
        <v>2</v>
      </c>
      <c r="E209" s="296" t="s">
        <v>185</v>
      </c>
      <c r="F209" s="296">
        <v>301</v>
      </c>
      <c r="G209" s="316"/>
      <c r="H209" s="296"/>
      <c r="I209" s="296" t="s">
        <v>186</v>
      </c>
      <c r="J209" s="296" t="s">
        <v>187</v>
      </c>
      <c r="K209" s="316"/>
      <c r="L209" s="304"/>
      <c r="M209" s="296" t="s">
        <v>192</v>
      </c>
      <c r="N209" s="296" t="s">
        <v>193</v>
      </c>
      <c r="O209" s="75" t="s">
        <v>194</v>
      </c>
      <c r="P209" s="80"/>
      <c r="Q209" s="80"/>
      <c r="R209" s="80">
        <v>2</v>
      </c>
      <c r="S209" s="80"/>
      <c r="T209" s="80"/>
      <c r="U209" s="80"/>
      <c r="V209" s="80"/>
      <c r="W209" s="80"/>
      <c r="X209" s="80"/>
      <c r="Y209" s="80"/>
      <c r="Z209" s="80"/>
      <c r="AA209" s="80"/>
      <c r="AB209" s="307">
        <f t="shared" ref="AB209" si="64">SUM(P210:AA210)</f>
        <v>3400</v>
      </c>
      <c r="AC209" s="273"/>
      <c r="AD209" s="273"/>
      <c r="AE209" s="273"/>
      <c r="AF209" s="273"/>
      <c r="AG209" s="316">
        <v>10</v>
      </c>
      <c r="AH209" s="260">
        <f>SUM(P210:U210)</f>
        <v>3400</v>
      </c>
      <c r="AI209" s="273"/>
    </row>
    <row r="210" spans="1:35" s="45" customFormat="1" ht="9.6" customHeight="1">
      <c r="A210" s="296"/>
      <c r="B210" s="296"/>
      <c r="C210" s="304"/>
      <c r="D210" s="296"/>
      <c r="E210" s="296"/>
      <c r="F210" s="296"/>
      <c r="G210" s="317"/>
      <c r="H210" s="296"/>
      <c r="I210" s="296"/>
      <c r="J210" s="296"/>
      <c r="K210" s="317"/>
      <c r="L210" s="304"/>
      <c r="M210" s="296"/>
      <c r="N210" s="296"/>
      <c r="O210" s="75" t="s">
        <v>19</v>
      </c>
      <c r="P210" s="80"/>
      <c r="Q210" s="80"/>
      <c r="R210" s="44">
        <v>3400</v>
      </c>
      <c r="S210" s="80"/>
      <c r="T210" s="80"/>
      <c r="U210" s="80"/>
      <c r="V210" s="80"/>
      <c r="W210" s="80"/>
      <c r="X210" s="80"/>
      <c r="Y210" s="80"/>
      <c r="Z210" s="80"/>
      <c r="AA210" s="80"/>
      <c r="AB210" s="307"/>
      <c r="AC210" s="273"/>
      <c r="AD210" s="273"/>
      <c r="AE210" s="273"/>
      <c r="AF210" s="273"/>
      <c r="AG210" s="317"/>
      <c r="AH210" s="273"/>
      <c r="AI210" s="273"/>
    </row>
    <row r="211" spans="1:35" s="45" customFormat="1" ht="37.5">
      <c r="A211" s="316"/>
      <c r="B211" s="316"/>
      <c r="C211" s="304" t="s">
        <v>195</v>
      </c>
      <c r="D211" s="316">
        <v>3</v>
      </c>
      <c r="E211" s="296" t="s">
        <v>185</v>
      </c>
      <c r="F211" s="296">
        <v>301</v>
      </c>
      <c r="G211" s="316"/>
      <c r="H211" s="316"/>
      <c r="I211" s="296" t="s">
        <v>186</v>
      </c>
      <c r="J211" s="296" t="s">
        <v>187</v>
      </c>
      <c r="K211" s="316"/>
      <c r="L211" s="316"/>
      <c r="M211" s="316" t="s">
        <v>196</v>
      </c>
      <c r="N211" s="296" t="s">
        <v>785</v>
      </c>
      <c r="O211" s="75" t="s">
        <v>190</v>
      </c>
      <c r="P211" s="80">
        <v>500</v>
      </c>
      <c r="Q211" s="80">
        <v>500</v>
      </c>
      <c r="R211" s="80">
        <v>500</v>
      </c>
      <c r="S211" s="80">
        <v>500</v>
      </c>
      <c r="T211" s="80">
        <v>500</v>
      </c>
      <c r="U211" s="80">
        <v>500</v>
      </c>
      <c r="V211" s="80">
        <v>500</v>
      </c>
      <c r="W211" s="80">
        <v>500</v>
      </c>
      <c r="X211" s="80">
        <v>500</v>
      </c>
      <c r="Y211" s="80">
        <v>500</v>
      </c>
      <c r="Z211" s="80">
        <v>500</v>
      </c>
      <c r="AA211" s="80">
        <v>500</v>
      </c>
      <c r="AB211" s="307">
        <f t="shared" ref="AB211" si="65">SUM(P212:AA212)</f>
        <v>40160</v>
      </c>
      <c r="AC211" s="316"/>
      <c r="AD211" s="282"/>
      <c r="AE211" s="316"/>
      <c r="AF211" s="316"/>
      <c r="AG211" s="316">
        <v>10</v>
      </c>
      <c r="AH211" s="260">
        <f>SUM(P212:U212)+50</f>
        <v>28450</v>
      </c>
      <c r="AI211" s="282"/>
    </row>
    <row r="212" spans="1:35" s="45" customFormat="1" ht="22.15" customHeight="1">
      <c r="A212" s="317"/>
      <c r="B212" s="317"/>
      <c r="C212" s="304"/>
      <c r="D212" s="317"/>
      <c r="E212" s="296"/>
      <c r="F212" s="296"/>
      <c r="G212" s="317"/>
      <c r="H212" s="317"/>
      <c r="I212" s="296"/>
      <c r="J212" s="296"/>
      <c r="K212" s="317"/>
      <c r="L212" s="317"/>
      <c r="M212" s="317"/>
      <c r="N212" s="296"/>
      <c r="O212" s="75" t="s">
        <v>19</v>
      </c>
      <c r="P212" s="44">
        <v>1960</v>
      </c>
      <c r="Q212" s="44">
        <v>10280</v>
      </c>
      <c r="R212" s="80">
        <v>1960</v>
      </c>
      <c r="S212" s="80">
        <v>1960</v>
      </c>
      <c r="T212" s="44">
        <v>10280</v>
      </c>
      <c r="U212" s="80">
        <v>1960</v>
      </c>
      <c r="V212" s="80">
        <v>1960</v>
      </c>
      <c r="W212" s="80">
        <v>1960</v>
      </c>
      <c r="X212" s="80">
        <v>1960</v>
      </c>
      <c r="Y212" s="80">
        <v>1960</v>
      </c>
      <c r="Z212" s="80">
        <v>1960</v>
      </c>
      <c r="AA212" s="80">
        <v>1960</v>
      </c>
      <c r="AB212" s="307"/>
      <c r="AC212" s="317"/>
      <c r="AD212" s="283"/>
      <c r="AE212" s="317"/>
      <c r="AF212" s="317"/>
      <c r="AG212" s="342"/>
      <c r="AH212" s="273"/>
      <c r="AI212" s="283"/>
    </row>
    <row r="213" spans="1:35" s="45" customFormat="1" ht="21" customHeight="1">
      <c r="A213" s="316"/>
      <c r="B213" s="316"/>
      <c r="C213" s="304" t="s">
        <v>197</v>
      </c>
      <c r="D213" s="316">
        <v>4</v>
      </c>
      <c r="E213" s="296" t="s">
        <v>185</v>
      </c>
      <c r="F213" s="296">
        <v>301</v>
      </c>
      <c r="G213" s="316"/>
      <c r="H213" s="316"/>
      <c r="I213" s="296" t="s">
        <v>186</v>
      </c>
      <c r="J213" s="296" t="s">
        <v>201</v>
      </c>
      <c r="K213" s="316"/>
      <c r="L213" s="316"/>
      <c r="M213" s="296" t="s">
        <v>198</v>
      </c>
      <c r="N213" s="316" t="s">
        <v>199</v>
      </c>
      <c r="O213" s="75" t="s">
        <v>194</v>
      </c>
      <c r="P213" s="80"/>
      <c r="Q213" s="80"/>
      <c r="R213" s="80"/>
      <c r="S213" s="80"/>
      <c r="T213" s="80"/>
      <c r="U213" s="80"/>
      <c r="V213" s="80"/>
      <c r="W213" s="80"/>
      <c r="X213" s="80"/>
      <c r="Y213" s="80">
        <v>1</v>
      </c>
      <c r="Z213" s="80"/>
      <c r="AA213" s="80"/>
      <c r="AB213" s="307">
        <f t="shared" ref="AB213" si="66">SUM(P214:AA214)</f>
        <v>2640</v>
      </c>
      <c r="AC213" s="316"/>
      <c r="AD213" s="282"/>
      <c r="AE213" s="316"/>
      <c r="AF213" s="316"/>
      <c r="AG213" s="296">
        <v>20</v>
      </c>
      <c r="AH213" s="260">
        <f>SUM(P214:U214)</f>
        <v>0</v>
      </c>
      <c r="AI213" s="282"/>
    </row>
    <row r="214" spans="1:35" s="45" customFormat="1" ht="17.45" customHeight="1">
      <c r="A214" s="317"/>
      <c r="B214" s="317"/>
      <c r="C214" s="304"/>
      <c r="D214" s="317"/>
      <c r="E214" s="296"/>
      <c r="F214" s="296"/>
      <c r="G214" s="317"/>
      <c r="H214" s="317"/>
      <c r="I214" s="296"/>
      <c r="J214" s="296"/>
      <c r="K214" s="317"/>
      <c r="L214" s="317"/>
      <c r="M214" s="296"/>
      <c r="N214" s="317"/>
      <c r="O214" s="75" t="s">
        <v>19</v>
      </c>
      <c r="P214" s="80"/>
      <c r="Q214" s="80"/>
      <c r="R214" s="80"/>
      <c r="S214" s="80"/>
      <c r="T214" s="80"/>
      <c r="U214" s="80"/>
      <c r="V214" s="80"/>
      <c r="W214" s="80"/>
      <c r="X214" s="44"/>
      <c r="Y214" s="44">
        <v>2640</v>
      </c>
      <c r="Z214" s="80"/>
      <c r="AA214" s="80"/>
      <c r="AB214" s="307"/>
      <c r="AC214" s="317"/>
      <c r="AD214" s="283"/>
      <c r="AE214" s="317"/>
      <c r="AF214" s="317"/>
      <c r="AG214" s="296"/>
      <c r="AH214" s="273"/>
      <c r="AI214" s="283"/>
    </row>
    <row r="215" spans="1:35" s="45" customFormat="1" ht="37.5">
      <c r="A215" s="316"/>
      <c r="B215" s="316"/>
      <c r="C215" s="304" t="s">
        <v>200</v>
      </c>
      <c r="D215" s="316">
        <v>5</v>
      </c>
      <c r="E215" s="296" t="s">
        <v>185</v>
      </c>
      <c r="F215" s="296">
        <v>301</v>
      </c>
      <c r="G215" s="316"/>
      <c r="H215" s="316"/>
      <c r="I215" s="296" t="s">
        <v>186</v>
      </c>
      <c r="J215" s="296" t="s">
        <v>201</v>
      </c>
      <c r="K215" s="316"/>
      <c r="L215" s="316"/>
      <c r="M215" s="296" t="s">
        <v>192</v>
      </c>
      <c r="N215" s="316" t="s">
        <v>199</v>
      </c>
      <c r="O215" s="75" t="s">
        <v>194</v>
      </c>
      <c r="P215" s="80"/>
      <c r="Q215" s="80"/>
      <c r="R215" s="80"/>
      <c r="S215" s="80"/>
      <c r="T215" s="80">
        <v>1</v>
      </c>
      <c r="U215" s="80"/>
      <c r="V215" s="80"/>
      <c r="W215" s="80"/>
      <c r="X215" s="80"/>
      <c r="Y215" s="80"/>
      <c r="Z215" s="80"/>
      <c r="AA215" s="80"/>
      <c r="AB215" s="307">
        <f t="shared" ref="AB215" si="67">SUM(P216:AA216)</f>
        <v>1560</v>
      </c>
      <c r="AC215" s="316"/>
      <c r="AD215" s="282"/>
      <c r="AE215" s="316"/>
      <c r="AF215" s="316"/>
      <c r="AG215" s="296">
        <v>20</v>
      </c>
      <c r="AH215" s="260">
        <f>SUM(P216:U216)</f>
        <v>1560</v>
      </c>
      <c r="AI215" s="282"/>
    </row>
    <row r="216" spans="1:35" s="45" customFormat="1" ht="7.9" customHeight="1">
      <c r="A216" s="317"/>
      <c r="B216" s="317"/>
      <c r="C216" s="304"/>
      <c r="D216" s="317"/>
      <c r="E216" s="296"/>
      <c r="F216" s="296"/>
      <c r="G216" s="317"/>
      <c r="H216" s="317"/>
      <c r="I216" s="296"/>
      <c r="J216" s="296"/>
      <c r="K216" s="317"/>
      <c r="L216" s="317"/>
      <c r="M216" s="296"/>
      <c r="N216" s="317"/>
      <c r="O216" s="75" t="s">
        <v>19</v>
      </c>
      <c r="P216" s="80"/>
      <c r="Q216" s="80"/>
      <c r="R216" s="80"/>
      <c r="S216" s="80"/>
      <c r="T216" s="44">
        <v>1560</v>
      </c>
      <c r="U216" s="80"/>
      <c r="V216" s="80"/>
      <c r="W216" s="80"/>
      <c r="X216" s="80"/>
      <c r="Y216" s="80"/>
      <c r="Z216" s="80"/>
      <c r="AA216" s="80"/>
      <c r="AB216" s="307"/>
      <c r="AC216" s="317"/>
      <c r="AD216" s="283"/>
      <c r="AE216" s="317"/>
      <c r="AF216" s="317"/>
      <c r="AG216" s="296"/>
      <c r="AH216" s="273"/>
      <c r="AI216" s="283"/>
    </row>
    <row r="217" spans="1:35" s="45" customFormat="1" ht="37.5">
      <c r="A217" s="296"/>
      <c r="B217" s="296"/>
      <c r="C217" s="304" t="s">
        <v>202</v>
      </c>
      <c r="D217" s="296">
        <v>6</v>
      </c>
      <c r="E217" s="296" t="s">
        <v>185</v>
      </c>
      <c r="F217" s="296">
        <v>301</v>
      </c>
      <c r="G217" s="316"/>
      <c r="H217" s="296"/>
      <c r="I217" s="296" t="s">
        <v>186</v>
      </c>
      <c r="J217" s="296" t="s">
        <v>187</v>
      </c>
      <c r="K217" s="316"/>
      <c r="L217" s="304" t="s">
        <v>203</v>
      </c>
      <c r="M217" s="296" t="s">
        <v>204</v>
      </c>
      <c r="N217" s="316" t="s">
        <v>205</v>
      </c>
      <c r="O217" s="75" t="s">
        <v>206</v>
      </c>
      <c r="P217" s="80"/>
      <c r="Q217" s="80"/>
      <c r="R217" s="80">
        <v>1</v>
      </c>
      <c r="S217" s="80"/>
      <c r="T217" s="80"/>
      <c r="U217" s="80"/>
      <c r="V217" s="80"/>
      <c r="W217" s="80"/>
      <c r="X217" s="80">
        <v>1</v>
      </c>
      <c r="Y217" s="80"/>
      <c r="Z217" s="80"/>
      <c r="AA217" s="80"/>
      <c r="AB217" s="307">
        <f t="shared" ref="AB217" si="68">SUM(P218:AA218)</f>
        <v>26200</v>
      </c>
      <c r="AC217" s="273"/>
      <c r="AD217" s="273"/>
      <c r="AE217" s="273"/>
      <c r="AF217" s="273"/>
      <c r="AG217" s="316">
        <v>20</v>
      </c>
      <c r="AH217" s="260">
        <f>SUM(P218:U218)</f>
        <v>13100</v>
      </c>
      <c r="AI217" s="273"/>
    </row>
    <row r="218" spans="1:35" s="45" customFormat="1" ht="10.9" customHeight="1">
      <c r="A218" s="296"/>
      <c r="B218" s="296"/>
      <c r="C218" s="304"/>
      <c r="D218" s="296"/>
      <c r="E218" s="296"/>
      <c r="F218" s="296"/>
      <c r="G218" s="317"/>
      <c r="H218" s="296"/>
      <c r="I218" s="296"/>
      <c r="J218" s="296"/>
      <c r="K218" s="317"/>
      <c r="L218" s="304"/>
      <c r="M218" s="296"/>
      <c r="N218" s="317"/>
      <c r="O218" s="75" t="s">
        <v>19</v>
      </c>
      <c r="P218" s="80"/>
      <c r="Q218" s="80"/>
      <c r="R218" s="44">
        <v>13100</v>
      </c>
      <c r="S218" s="80"/>
      <c r="T218" s="80"/>
      <c r="U218" s="80"/>
      <c r="V218" s="80"/>
      <c r="W218" s="80"/>
      <c r="X218" s="44">
        <v>13100</v>
      </c>
      <c r="Y218" s="80"/>
      <c r="Z218" s="80"/>
      <c r="AA218" s="80"/>
      <c r="AB218" s="307"/>
      <c r="AC218" s="273"/>
      <c r="AD218" s="273"/>
      <c r="AE218" s="273"/>
      <c r="AF218" s="273"/>
      <c r="AG218" s="317"/>
      <c r="AH218" s="273"/>
      <c r="AI218" s="273"/>
    </row>
    <row r="219" spans="1:35" s="111" customFormat="1" ht="30" customHeight="1">
      <c r="A219" s="275">
        <v>23</v>
      </c>
      <c r="B219" s="275" t="s">
        <v>1128</v>
      </c>
      <c r="C219" s="294" t="s">
        <v>885</v>
      </c>
      <c r="D219" s="275">
        <v>10</v>
      </c>
      <c r="E219" s="275" t="s">
        <v>185</v>
      </c>
      <c r="F219" s="295" t="s">
        <v>1046</v>
      </c>
      <c r="G219" s="314">
        <v>1</v>
      </c>
      <c r="H219" s="295" t="s">
        <v>796</v>
      </c>
      <c r="I219" s="275" t="s">
        <v>186</v>
      </c>
      <c r="J219" s="275" t="s">
        <v>399</v>
      </c>
      <c r="K219" s="314" t="s">
        <v>33</v>
      </c>
      <c r="L219" s="294"/>
      <c r="M219" s="294"/>
      <c r="N219" s="275" t="s">
        <v>691</v>
      </c>
      <c r="O219" s="99" t="s">
        <v>190</v>
      </c>
      <c r="P219" s="108"/>
      <c r="Q219" s="108"/>
      <c r="R219" s="108"/>
      <c r="S219" s="108"/>
      <c r="T219" s="108"/>
      <c r="U219" s="108"/>
      <c r="V219" s="108">
        <v>300</v>
      </c>
      <c r="W219" s="108"/>
      <c r="X219" s="108"/>
      <c r="Y219" s="108"/>
      <c r="Z219" s="108"/>
      <c r="AA219" s="108"/>
      <c r="AB219" s="265">
        <f>SUM(P220:AA220)</f>
        <v>5000</v>
      </c>
      <c r="AC219" s="262" t="s">
        <v>998</v>
      </c>
      <c r="AD219" s="262" t="s">
        <v>982</v>
      </c>
      <c r="AE219" s="262"/>
      <c r="AF219" s="262"/>
      <c r="AG219" s="314">
        <v>100</v>
      </c>
      <c r="AH219" s="265">
        <f>SUM(AH221:AH224)</f>
        <v>0</v>
      </c>
      <c r="AI219" s="262" t="s">
        <v>982</v>
      </c>
    </row>
    <row r="220" spans="1:35" s="111" customFormat="1" ht="10.15" customHeight="1">
      <c r="A220" s="275"/>
      <c r="B220" s="275"/>
      <c r="C220" s="294"/>
      <c r="D220" s="275"/>
      <c r="E220" s="275"/>
      <c r="F220" s="295"/>
      <c r="G220" s="315"/>
      <c r="H220" s="295"/>
      <c r="I220" s="275"/>
      <c r="J220" s="275"/>
      <c r="K220" s="315"/>
      <c r="L220" s="294"/>
      <c r="M220" s="294"/>
      <c r="N220" s="275"/>
      <c r="O220" s="99" t="s">
        <v>19</v>
      </c>
      <c r="P220" s="68">
        <f>SUM(P222,P224)</f>
        <v>0</v>
      </c>
      <c r="Q220" s="68">
        <f t="shared" ref="Q220:AA220" si="69">SUM(Q222,Q224)</f>
        <v>0</v>
      </c>
      <c r="R220" s="68">
        <f t="shared" si="69"/>
        <v>0</v>
      </c>
      <c r="S220" s="68">
        <f t="shared" si="69"/>
        <v>0</v>
      </c>
      <c r="T220" s="68">
        <f t="shared" si="69"/>
        <v>0</v>
      </c>
      <c r="U220" s="68">
        <f t="shared" si="69"/>
        <v>0</v>
      </c>
      <c r="V220" s="68">
        <f t="shared" si="69"/>
        <v>5000</v>
      </c>
      <c r="W220" s="68">
        <f t="shared" si="69"/>
        <v>0</v>
      </c>
      <c r="X220" s="68">
        <f t="shared" si="69"/>
        <v>0</v>
      </c>
      <c r="Y220" s="68">
        <f t="shared" si="69"/>
        <v>0</v>
      </c>
      <c r="Z220" s="68">
        <f t="shared" si="69"/>
        <v>0</v>
      </c>
      <c r="AA220" s="68">
        <f t="shared" si="69"/>
        <v>0</v>
      </c>
      <c r="AB220" s="265"/>
      <c r="AC220" s="262"/>
      <c r="AD220" s="262"/>
      <c r="AE220" s="262"/>
      <c r="AF220" s="262"/>
      <c r="AG220" s="315"/>
      <c r="AH220" s="265"/>
      <c r="AI220" s="262"/>
    </row>
    <row r="221" spans="1:35" s="45" customFormat="1">
      <c r="A221" s="296"/>
      <c r="B221" s="296"/>
      <c r="C221" s="304" t="s">
        <v>398</v>
      </c>
      <c r="D221" s="296">
        <v>1</v>
      </c>
      <c r="E221" s="296" t="s">
        <v>185</v>
      </c>
      <c r="F221" s="302" t="s">
        <v>1046</v>
      </c>
      <c r="G221" s="316"/>
      <c r="H221" s="302"/>
      <c r="I221" s="296" t="s">
        <v>186</v>
      </c>
      <c r="J221" s="296" t="s">
        <v>399</v>
      </c>
      <c r="K221" s="316"/>
      <c r="L221" s="304" t="s">
        <v>328</v>
      </c>
      <c r="M221" s="304" t="s">
        <v>397</v>
      </c>
      <c r="N221" s="296" t="s">
        <v>334</v>
      </c>
      <c r="O221" s="75" t="s">
        <v>335</v>
      </c>
      <c r="P221" s="79"/>
      <c r="Q221" s="88"/>
      <c r="R221" s="88"/>
      <c r="S221" s="88"/>
      <c r="T221" s="88"/>
      <c r="U221" s="88"/>
      <c r="V221" s="79"/>
      <c r="W221" s="88"/>
      <c r="X221" s="88"/>
      <c r="Y221" s="88"/>
      <c r="Z221" s="79">
        <v>1</v>
      </c>
      <c r="AA221" s="88"/>
      <c r="AB221" s="307">
        <f t="shared" ref="AB221" si="70">SUM(P222:AA222)</f>
        <v>0</v>
      </c>
      <c r="AC221" s="273"/>
      <c r="AD221" s="273"/>
      <c r="AE221" s="273"/>
      <c r="AF221" s="273"/>
      <c r="AG221" s="316">
        <v>60</v>
      </c>
      <c r="AH221" s="260">
        <f>SUM(P222:U222)</f>
        <v>0</v>
      </c>
      <c r="AI221" s="273"/>
    </row>
    <row r="222" spans="1:35" s="45" customFormat="1">
      <c r="A222" s="296"/>
      <c r="B222" s="296"/>
      <c r="C222" s="304"/>
      <c r="D222" s="296"/>
      <c r="E222" s="296"/>
      <c r="F222" s="302"/>
      <c r="G222" s="317"/>
      <c r="H222" s="302"/>
      <c r="I222" s="296"/>
      <c r="J222" s="296"/>
      <c r="K222" s="317"/>
      <c r="L222" s="304"/>
      <c r="M222" s="304"/>
      <c r="N222" s="296"/>
      <c r="O222" s="75" t="s">
        <v>19</v>
      </c>
      <c r="P222" s="79"/>
      <c r="Q222" s="88"/>
      <c r="R222" s="88"/>
      <c r="S222" s="88"/>
      <c r="T222" s="88"/>
      <c r="U222" s="88"/>
      <c r="V222" s="79"/>
      <c r="W222" s="88"/>
      <c r="X222" s="88"/>
      <c r="Y222" s="88"/>
      <c r="Z222" s="79"/>
      <c r="AA222" s="88"/>
      <c r="AB222" s="307"/>
      <c r="AC222" s="273"/>
      <c r="AD222" s="273"/>
      <c r="AE222" s="273"/>
      <c r="AF222" s="273"/>
      <c r="AG222" s="317"/>
      <c r="AH222" s="273"/>
      <c r="AI222" s="273"/>
    </row>
    <row r="223" spans="1:35" s="45" customFormat="1" ht="37.5">
      <c r="A223" s="296"/>
      <c r="B223" s="296"/>
      <c r="C223" s="304" t="s">
        <v>400</v>
      </c>
      <c r="D223" s="296">
        <v>2</v>
      </c>
      <c r="E223" s="296" t="s">
        <v>185</v>
      </c>
      <c r="F223" s="302" t="s">
        <v>1046</v>
      </c>
      <c r="G223" s="316"/>
      <c r="H223" s="302"/>
      <c r="I223" s="296" t="s">
        <v>186</v>
      </c>
      <c r="J223" s="296" t="s">
        <v>399</v>
      </c>
      <c r="K223" s="316"/>
      <c r="L223" s="304"/>
      <c r="M223" s="304" t="s">
        <v>397</v>
      </c>
      <c r="N223" s="296" t="s">
        <v>691</v>
      </c>
      <c r="O223" s="75" t="s">
        <v>190</v>
      </c>
      <c r="P223" s="79"/>
      <c r="Q223" s="88"/>
      <c r="R223" s="88"/>
      <c r="S223" s="88"/>
      <c r="T223" s="88"/>
      <c r="U223" s="88"/>
      <c r="V223" s="79">
        <v>300</v>
      </c>
      <c r="W223" s="88"/>
      <c r="X223" s="88"/>
      <c r="Y223" s="88"/>
      <c r="Z223" s="79"/>
      <c r="AA223" s="88"/>
      <c r="AB223" s="307">
        <f t="shared" ref="AB223" si="71">SUM(P224:AA224)</f>
        <v>5000</v>
      </c>
      <c r="AC223" s="273"/>
      <c r="AD223" s="273"/>
      <c r="AE223" s="273"/>
      <c r="AF223" s="273"/>
      <c r="AG223" s="316">
        <v>40</v>
      </c>
      <c r="AH223" s="260">
        <f>SUM(P224:U224)</f>
        <v>0</v>
      </c>
      <c r="AI223" s="273"/>
    </row>
    <row r="224" spans="1:35" s="45" customFormat="1" ht="9.6" customHeight="1">
      <c r="A224" s="296"/>
      <c r="B224" s="296"/>
      <c r="C224" s="304"/>
      <c r="D224" s="296"/>
      <c r="E224" s="296"/>
      <c r="F224" s="302"/>
      <c r="G224" s="317"/>
      <c r="H224" s="302"/>
      <c r="I224" s="296"/>
      <c r="J224" s="296"/>
      <c r="K224" s="317"/>
      <c r="L224" s="304"/>
      <c r="M224" s="304"/>
      <c r="N224" s="296"/>
      <c r="O224" s="75" t="s">
        <v>19</v>
      </c>
      <c r="P224" s="79"/>
      <c r="Q224" s="88"/>
      <c r="R224" s="88"/>
      <c r="S224" s="88"/>
      <c r="T224" s="88"/>
      <c r="U224" s="88"/>
      <c r="V224" s="33">
        <v>5000</v>
      </c>
      <c r="W224" s="88"/>
      <c r="X224" s="88"/>
      <c r="Y224" s="88"/>
      <c r="Z224" s="79"/>
      <c r="AA224" s="88"/>
      <c r="AB224" s="307"/>
      <c r="AC224" s="273"/>
      <c r="AD224" s="273"/>
      <c r="AE224" s="273"/>
      <c r="AF224" s="273"/>
      <c r="AG224" s="317"/>
      <c r="AH224" s="273"/>
      <c r="AI224" s="273"/>
    </row>
    <row r="225" spans="1:35" s="111" customFormat="1" ht="30" customHeight="1">
      <c r="A225" s="275">
        <v>24</v>
      </c>
      <c r="B225" s="275" t="s">
        <v>1129</v>
      </c>
      <c r="C225" s="294" t="s">
        <v>886</v>
      </c>
      <c r="D225" s="275">
        <v>11</v>
      </c>
      <c r="E225" s="275" t="s">
        <v>185</v>
      </c>
      <c r="F225" s="295" t="s">
        <v>1046</v>
      </c>
      <c r="G225" s="314">
        <v>1</v>
      </c>
      <c r="H225" s="295" t="s">
        <v>796</v>
      </c>
      <c r="I225" s="275" t="s">
        <v>186</v>
      </c>
      <c r="J225" s="275" t="s">
        <v>187</v>
      </c>
      <c r="K225" s="314" t="s">
        <v>33</v>
      </c>
      <c r="L225" s="294"/>
      <c r="M225" s="294"/>
      <c r="N225" s="275" t="s">
        <v>692</v>
      </c>
      <c r="O225" s="99" t="s">
        <v>190</v>
      </c>
      <c r="P225" s="108"/>
      <c r="Q225" s="114">
        <v>3500</v>
      </c>
      <c r="R225" s="108"/>
      <c r="S225" s="108"/>
      <c r="T225" s="114">
        <v>3500</v>
      </c>
      <c r="U225" s="108"/>
      <c r="V225" s="108"/>
      <c r="W225" s="114">
        <v>3000</v>
      </c>
      <c r="X225" s="108"/>
      <c r="Y225" s="108"/>
      <c r="Z225" s="108"/>
      <c r="AA225" s="108"/>
      <c r="AB225" s="265">
        <f>SUM(P226:AA226)</f>
        <v>42500</v>
      </c>
      <c r="AC225" s="262" t="s">
        <v>998</v>
      </c>
      <c r="AD225" s="262" t="s">
        <v>982</v>
      </c>
      <c r="AE225" s="262"/>
      <c r="AF225" s="262"/>
      <c r="AG225" s="314">
        <f>SUM(AG227:AG236)</f>
        <v>100</v>
      </c>
      <c r="AH225" s="265">
        <f>SUM(AH227:AH236)</f>
        <v>30780</v>
      </c>
      <c r="AI225" s="262" t="s">
        <v>982</v>
      </c>
    </row>
    <row r="226" spans="1:35" s="111" customFormat="1" ht="15.6" customHeight="1">
      <c r="A226" s="275"/>
      <c r="B226" s="275"/>
      <c r="C226" s="294"/>
      <c r="D226" s="275"/>
      <c r="E226" s="275"/>
      <c r="F226" s="295"/>
      <c r="G226" s="315"/>
      <c r="H226" s="295"/>
      <c r="I226" s="275"/>
      <c r="J226" s="275"/>
      <c r="K226" s="315"/>
      <c r="L226" s="294"/>
      <c r="M226" s="294"/>
      <c r="N226" s="275"/>
      <c r="O226" s="99" t="s">
        <v>19</v>
      </c>
      <c r="P226" s="68">
        <f>SUM(P228,P230,P232,P234,P236)</f>
        <v>0</v>
      </c>
      <c r="Q226" s="68">
        <f t="shared" ref="Q226:AA226" si="72">SUM(Q228,Q230,Q232,Q234,Q236)</f>
        <v>10260</v>
      </c>
      <c r="R226" s="68">
        <f t="shared" si="72"/>
        <v>10300</v>
      </c>
      <c r="S226" s="68">
        <f t="shared" si="72"/>
        <v>0</v>
      </c>
      <c r="T226" s="68">
        <f t="shared" si="72"/>
        <v>10220</v>
      </c>
      <c r="U226" s="68">
        <f t="shared" si="72"/>
        <v>0</v>
      </c>
      <c r="V226" s="68">
        <f t="shared" si="72"/>
        <v>1500</v>
      </c>
      <c r="W226" s="68">
        <f t="shared" si="72"/>
        <v>10220</v>
      </c>
      <c r="X226" s="68">
        <f t="shared" si="72"/>
        <v>0</v>
      </c>
      <c r="Y226" s="68">
        <f t="shared" si="72"/>
        <v>0</v>
      </c>
      <c r="Z226" s="68">
        <f t="shared" si="72"/>
        <v>0</v>
      </c>
      <c r="AA226" s="68">
        <f t="shared" si="72"/>
        <v>0</v>
      </c>
      <c r="AB226" s="265"/>
      <c r="AC226" s="262"/>
      <c r="AD226" s="262"/>
      <c r="AE226" s="262"/>
      <c r="AF226" s="262"/>
      <c r="AG226" s="315"/>
      <c r="AH226" s="265"/>
      <c r="AI226" s="262"/>
    </row>
    <row r="227" spans="1:35" s="45" customFormat="1">
      <c r="A227" s="296"/>
      <c r="B227" s="296"/>
      <c r="C227" s="304" t="s">
        <v>401</v>
      </c>
      <c r="D227" s="296">
        <v>1</v>
      </c>
      <c r="E227" s="296" t="s">
        <v>185</v>
      </c>
      <c r="F227" s="302" t="s">
        <v>1046</v>
      </c>
      <c r="G227" s="316"/>
      <c r="H227" s="302"/>
      <c r="I227" s="296" t="s">
        <v>186</v>
      </c>
      <c r="J227" s="296" t="s">
        <v>187</v>
      </c>
      <c r="K227" s="316"/>
      <c r="L227" s="304" t="s">
        <v>328</v>
      </c>
      <c r="M227" s="304" t="s">
        <v>402</v>
      </c>
      <c r="N227" s="296" t="s">
        <v>334</v>
      </c>
      <c r="O227" s="75" t="s">
        <v>335</v>
      </c>
      <c r="P227" s="79"/>
      <c r="Q227" s="88"/>
      <c r="R227" s="88"/>
      <c r="S227" s="88"/>
      <c r="T227" s="88"/>
      <c r="U227" s="88"/>
      <c r="V227" s="79"/>
      <c r="W227" s="88"/>
      <c r="X227" s="88"/>
      <c r="Y227" s="88"/>
      <c r="Z227" s="79">
        <v>1</v>
      </c>
      <c r="AA227" s="88"/>
      <c r="AB227" s="307">
        <f t="shared" ref="AB227" si="73">SUM(P228:AA228)</f>
        <v>0</v>
      </c>
      <c r="AC227" s="273"/>
      <c r="AD227" s="273"/>
      <c r="AE227" s="273"/>
      <c r="AF227" s="273"/>
      <c r="AG227" s="316">
        <v>30</v>
      </c>
      <c r="AH227" s="260">
        <f>SUM(P228:U228)</f>
        <v>0</v>
      </c>
      <c r="AI227" s="273"/>
    </row>
    <row r="228" spans="1:35" s="45" customFormat="1" ht="21.6" customHeight="1">
      <c r="A228" s="296"/>
      <c r="B228" s="296"/>
      <c r="C228" s="304"/>
      <c r="D228" s="296"/>
      <c r="E228" s="296"/>
      <c r="F228" s="302"/>
      <c r="G228" s="317"/>
      <c r="H228" s="302"/>
      <c r="I228" s="296"/>
      <c r="J228" s="296"/>
      <c r="K228" s="317"/>
      <c r="L228" s="304"/>
      <c r="M228" s="304"/>
      <c r="N228" s="296"/>
      <c r="O228" s="75" t="s">
        <v>19</v>
      </c>
      <c r="P228" s="79"/>
      <c r="Q228" s="88"/>
      <c r="R228" s="88"/>
      <c r="S228" s="88"/>
      <c r="T228" s="88"/>
      <c r="U228" s="88"/>
      <c r="V228" s="79"/>
      <c r="W228" s="88"/>
      <c r="X228" s="88"/>
      <c r="Y228" s="88"/>
      <c r="Z228" s="79">
        <v>0</v>
      </c>
      <c r="AA228" s="88"/>
      <c r="AB228" s="307"/>
      <c r="AC228" s="273"/>
      <c r="AD228" s="273"/>
      <c r="AE228" s="273"/>
      <c r="AF228" s="273"/>
      <c r="AG228" s="317"/>
      <c r="AH228" s="273"/>
      <c r="AI228" s="273"/>
    </row>
    <row r="229" spans="1:35" s="45" customFormat="1" ht="37.5">
      <c r="A229" s="296"/>
      <c r="B229" s="296"/>
      <c r="C229" s="304" t="s">
        <v>346</v>
      </c>
      <c r="D229" s="296">
        <v>3</v>
      </c>
      <c r="E229" s="296" t="s">
        <v>185</v>
      </c>
      <c r="F229" s="302" t="s">
        <v>1046</v>
      </c>
      <c r="G229" s="316"/>
      <c r="H229" s="302"/>
      <c r="I229" s="296" t="s">
        <v>186</v>
      </c>
      <c r="J229" s="296" t="s">
        <v>187</v>
      </c>
      <c r="K229" s="316"/>
      <c r="L229" s="304"/>
      <c r="M229" s="304" t="s">
        <v>403</v>
      </c>
      <c r="N229" s="296" t="s">
        <v>692</v>
      </c>
      <c r="O229" s="75" t="s">
        <v>190</v>
      </c>
      <c r="P229" s="79"/>
      <c r="Q229" s="33">
        <v>3500</v>
      </c>
      <c r="R229" s="79"/>
      <c r="S229" s="79"/>
      <c r="T229" s="33">
        <v>3500</v>
      </c>
      <c r="U229" s="79"/>
      <c r="V229" s="79"/>
      <c r="W229" s="33">
        <v>3000</v>
      </c>
      <c r="X229" s="79"/>
      <c r="Y229" s="79"/>
      <c r="Z229" s="79"/>
      <c r="AA229" s="79"/>
      <c r="AB229" s="307">
        <f t="shared" ref="AB229" si="74">SUM(P230:AA230)</f>
        <v>30700</v>
      </c>
      <c r="AC229" s="273"/>
      <c r="AD229" s="273"/>
      <c r="AE229" s="273"/>
      <c r="AF229" s="273"/>
      <c r="AG229" s="316">
        <v>20</v>
      </c>
      <c r="AH229" s="260">
        <f>SUM(P230:U230)</f>
        <v>20480</v>
      </c>
      <c r="AI229" s="273"/>
    </row>
    <row r="230" spans="1:35" s="45" customFormat="1">
      <c r="A230" s="296"/>
      <c r="B230" s="296"/>
      <c r="C230" s="304"/>
      <c r="D230" s="296"/>
      <c r="E230" s="296"/>
      <c r="F230" s="302"/>
      <c r="G230" s="317"/>
      <c r="H230" s="302"/>
      <c r="I230" s="296"/>
      <c r="J230" s="296"/>
      <c r="K230" s="317"/>
      <c r="L230" s="304"/>
      <c r="M230" s="304"/>
      <c r="N230" s="296"/>
      <c r="O230" s="75" t="s">
        <v>19</v>
      </c>
      <c r="P230" s="79"/>
      <c r="Q230" s="33">
        <v>10260</v>
      </c>
      <c r="R230" s="79"/>
      <c r="S230" s="79"/>
      <c r="T230" s="33">
        <v>10220</v>
      </c>
      <c r="U230" s="79"/>
      <c r="V230" s="33"/>
      <c r="W230" s="33">
        <v>10220</v>
      </c>
      <c r="X230" s="79"/>
      <c r="Y230" s="79"/>
      <c r="Z230" s="79"/>
      <c r="AA230" s="79"/>
      <c r="AB230" s="307"/>
      <c r="AC230" s="273"/>
      <c r="AD230" s="273"/>
      <c r="AE230" s="273"/>
      <c r="AF230" s="273"/>
      <c r="AG230" s="317"/>
      <c r="AH230" s="273"/>
      <c r="AI230" s="273"/>
    </row>
    <row r="231" spans="1:35" s="45" customFormat="1" ht="28.5" customHeight="1">
      <c r="A231" s="296"/>
      <c r="B231" s="296"/>
      <c r="C231" s="304" t="s">
        <v>404</v>
      </c>
      <c r="D231" s="296">
        <v>5</v>
      </c>
      <c r="E231" s="296" t="s">
        <v>185</v>
      </c>
      <c r="F231" s="302" t="s">
        <v>1046</v>
      </c>
      <c r="G231" s="316"/>
      <c r="H231" s="302"/>
      <c r="I231" s="296" t="s">
        <v>186</v>
      </c>
      <c r="J231" s="296" t="s">
        <v>187</v>
      </c>
      <c r="K231" s="316"/>
      <c r="L231" s="304"/>
      <c r="M231" s="304" t="s">
        <v>405</v>
      </c>
      <c r="N231" s="296" t="s">
        <v>45</v>
      </c>
      <c r="O231" s="75" t="s">
        <v>41</v>
      </c>
      <c r="P231" s="79"/>
      <c r="Q231" s="88"/>
      <c r="R231" s="88"/>
      <c r="S231" s="88"/>
      <c r="T231" s="88"/>
      <c r="U231" s="88"/>
      <c r="V231" s="79">
        <v>1</v>
      </c>
      <c r="W231" s="88"/>
      <c r="X231" s="88"/>
      <c r="Y231" s="88"/>
      <c r="Z231" s="88"/>
      <c r="AA231" s="88"/>
      <c r="AB231" s="307">
        <f t="shared" ref="AB231" si="75">SUM(P232:AA232)</f>
        <v>1500</v>
      </c>
      <c r="AC231" s="273"/>
      <c r="AD231" s="273"/>
      <c r="AE231" s="273"/>
      <c r="AF231" s="273"/>
      <c r="AG231" s="316">
        <v>10</v>
      </c>
      <c r="AH231" s="260">
        <f>SUM(P232:U232)</f>
        <v>0</v>
      </c>
      <c r="AI231" s="273"/>
    </row>
    <row r="232" spans="1:35" s="45" customFormat="1" ht="11.45" customHeight="1">
      <c r="A232" s="296"/>
      <c r="B232" s="296"/>
      <c r="C232" s="304"/>
      <c r="D232" s="296"/>
      <c r="E232" s="296"/>
      <c r="F232" s="302"/>
      <c r="G232" s="317"/>
      <c r="H232" s="302"/>
      <c r="I232" s="296"/>
      <c r="J232" s="296"/>
      <c r="K232" s="317"/>
      <c r="L232" s="304"/>
      <c r="M232" s="304"/>
      <c r="N232" s="296"/>
      <c r="O232" s="75" t="s">
        <v>19</v>
      </c>
      <c r="P232" s="79"/>
      <c r="Q232" s="88"/>
      <c r="R232" s="88"/>
      <c r="S232" s="88"/>
      <c r="T232" s="88"/>
      <c r="U232" s="88"/>
      <c r="V232" s="33">
        <v>1500</v>
      </c>
      <c r="W232" s="88"/>
      <c r="X232" s="88"/>
      <c r="Y232" s="88"/>
      <c r="Z232" s="88"/>
      <c r="AA232" s="88"/>
      <c r="AB232" s="307"/>
      <c r="AC232" s="273"/>
      <c r="AD232" s="273"/>
      <c r="AE232" s="273"/>
      <c r="AF232" s="273"/>
      <c r="AG232" s="317"/>
      <c r="AH232" s="273"/>
      <c r="AI232" s="273"/>
    </row>
    <row r="233" spans="1:35" s="45" customFormat="1" ht="28.5" customHeight="1">
      <c r="A233" s="296"/>
      <c r="B233" s="296"/>
      <c r="C233" s="304" t="s">
        <v>406</v>
      </c>
      <c r="D233" s="296">
        <v>4</v>
      </c>
      <c r="E233" s="296" t="s">
        <v>185</v>
      </c>
      <c r="F233" s="302" t="s">
        <v>1046</v>
      </c>
      <c r="G233" s="316"/>
      <c r="H233" s="302"/>
      <c r="I233" s="296" t="s">
        <v>186</v>
      </c>
      <c r="J233" s="296" t="s">
        <v>187</v>
      </c>
      <c r="K233" s="316"/>
      <c r="L233" s="304" t="s">
        <v>407</v>
      </c>
      <c r="M233" s="304" t="s">
        <v>405</v>
      </c>
      <c r="N233" s="296" t="s">
        <v>409</v>
      </c>
      <c r="O233" s="75" t="s">
        <v>408</v>
      </c>
      <c r="P233" s="79"/>
      <c r="Q233" s="88"/>
      <c r="R233" s="88"/>
      <c r="S233" s="88"/>
      <c r="T233" s="88"/>
      <c r="U233" s="88"/>
      <c r="V233" s="88"/>
      <c r="W233" s="88"/>
      <c r="X233" s="88"/>
      <c r="Y233" s="88"/>
      <c r="Z233" s="79">
        <v>1</v>
      </c>
      <c r="AA233" s="88"/>
      <c r="AB233" s="307">
        <f t="shared" ref="AB233" si="76">SUM(P234:AA234)</f>
        <v>0</v>
      </c>
      <c r="AC233" s="273"/>
      <c r="AD233" s="273"/>
      <c r="AE233" s="273"/>
      <c r="AF233" s="273"/>
      <c r="AG233" s="316">
        <v>15</v>
      </c>
      <c r="AH233" s="260">
        <f>SUM(P234:U234)</f>
        <v>0</v>
      </c>
      <c r="AI233" s="273"/>
    </row>
    <row r="234" spans="1:35" s="45" customFormat="1" ht="10.15" customHeight="1">
      <c r="A234" s="296"/>
      <c r="B234" s="296"/>
      <c r="C234" s="304"/>
      <c r="D234" s="296"/>
      <c r="E234" s="296"/>
      <c r="F234" s="302"/>
      <c r="G234" s="317"/>
      <c r="H234" s="302"/>
      <c r="I234" s="296"/>
      <c r="J234" s="296"/>
      <c r="K234" s="317"/>
      <c r="L234" s="304"/>
      <c r="M234" s="304"/>
      <c r="N234" s="296"/>
      <c r="O234" s="75" t="s">
        <v>19</v>
      </c>
      <c r="P234" s="79"/>
      <c r="Q234" s="88"/>
      <c r="R234" s="88"/>
      <c r="S234" s="88"/>
      <c r="T234" s="88"/>
      <c r="U234" s="88"/>
      <c r="V234" s="88"/>
      <c r="W234" s="88"/>
      <c r="X234" s="88"/>
      <c r="Y234" s="88"/>
      <c r="Z234" s="79">
        <v>0</v>
      </c>
      <c r="AA234" s="88"/>
      <c r="AB234" s="307"/>
      <c r="AC234" s="273"/>
      <c r="AD234" s="273"/>
      <c r="AE234" s="273"/>
      <c r="AF234" s="273"/>
      <c r="AG234" s="317"/>
      <c r="AH234" s="273"/>
      <c r="AI234" s="273"/>
    </row>
    <row r="235" spans="1:35" s="45" customFormat="1" ht="19.5" customHeight="1">
      <c r="A235" s="296"/>
      <c r="B235" s="296"/>
      <c r="C235" s="304" t="s">
        <v>410</v>
      </c>
      <c r="D235" s="296">
        <v>2</v>
      </c>
      <c r="E235" s="296" t="s">
        <v>185</v>
      </c>
      <c r="F235" s="302" t="s">
        <v>1046</v>
      </c>
      <c r="G235" s="316"/>
      <c r="H235" s="302"/>
      <c r="I235" s="296" t="s">
        <v>186</v>
      </c>
      <c r="J235" s="296" t="s">
        <v>187</v>
      </c>
      <c r="K235" s="316"/>
      <c r="L235" s="304"/>
      <c r="M235" s="304" t="s">
        <v>411</v>
      </c>
      <c r="N235" s="296" t="s">
        <v>693</v>
      </c>
      <c r="O235" s="75" t="s">
        <v>194</v>
      </c>
      <c r="P235" s="79"/>
      <c r="Q235" s="88"/>
      <c r="R235" s="79">
        <v>7</v>
      </c>
      <c r="S235" s="88"/>
      <c r="T235" s="88"/>
      <c r="U235" s="88"/>
      <c r="V235" s="88"/>
      <c r="W235" s="88"/>
      <c r="X235" s="88"/>
      <c r="Y235" s="88"/>
      <c r="Z235" s="88"/>
      <c r="AA235" s="88"/>
      <c r="AB235" s="307">
        <f t="shared" ref="AB235" si="77">SUM(P236:AA236)</f>
        <v>10300</v>
      </c>
      <c r="AC235" s="273"/>
      <c r="AD235" s="273"/>
      <c r="AE235" s="273"/>
      <c r="AF235" s="273"/>
      <c r="AG235" s="316">
        <v>25</v>
      </c>
      <c r="AH235" s="260">
        <f>SUM(P236:U236)</f>
        <v>10300</v>
      </c>
      <c r="AI235" s="273"/>
    </row>
    <row r="236" spans="1:35" s="45" customFormat="1" ht="7.9" customHeight="1">
      <c r="A236" s="296"/>
      <c r="B236" s="296"/>
      <c r="C236" s="304"/>
      <c r="D236" s="296"/>
      <c r="E236" s="296"/>
      <c r="F236" s="302"/>
      <c r="G236" s="317"/>
      <c r="H236" s="302"/>
      <c r="I236" s="296"/>
      <c r="J236" s="296"/>
      <c r="K236" s="317"/>
      <c r="L236" s="304"/>
      <c r="M236" s="304"/>
      <c r="N236" s="296"/>
      <c r="O236" s="75" t="s">
        <v>19</v>
      </c>
      <c r="P236" s="79"/>
      <c r="Q236" s="88"/>
      <c r="R236" s="33">
        <v>10300</v>
      </c>
      <c r="S236" s="88"/>
      <c r="T236" s="88"/>
      <c r="U236" s="88"/>
      <c r="V236" s="88"/>
      <c r="W236" s="88"/>
      <c r="X236" s="88"/>
      <c r="Y236" s="88"/>
      <c r="Z236" s="88"/>
      <c r="AA236" s="88"/>
      <c r="AB236" s="307"/>
      <c r="AC236" s="273"/>
      <c r="AD236" s="273"/>
      <c r="AE236" s="273"/>
      <c r="AF236" s="273"/>
      <c r="AG236" s="317"/>
      <c r="AH236" s="273"/>
      <c r="AI236" s="273"/>
    </row>
    <row r="237" spans="1:35" s="111" customFormat="1">
      <c r="A237" s="275">
        <v>25</v>
      </c>
      <c r="B237" s="275" t="s">
        <v>1130</v>
      </c>
      <c r="C237" s="294" t="s">
        <v>887</v>
      </c>
      <c r="D237" s="275">
        <v>12</v>
      </c>
      <c r="E237" s="391" t="s">
        <v>185</v>
      </c>
      <c r="F237" s="569" t="s">
        <v>1046</v>
      </c>
      <c r="G237" s="314">
        <v>1</v>
      </c>
      <c r="H237" s="295" t="s">
        <v>796</v>
      </c>
      <c r="I237" s="391" t="s">
        <v>186</v>
      </c>
      <c r="J237" s="391" t="s">
        <v>825</v>
      </c>
      <c r="K237" s="314" t="s">
        <v>33</v>
      </c>
      <c r="L237" s="294"/>
      <c r="M237" s="294"/>
      <c r="N237" s="275" t="s">
        <v>334</v>
      </c>
      <c r="O237" s="126" t="s">
        <v>335</v>
      </c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265">
        <f>SUM(P238:AA238)</f>
        <v>39300</v>
      </c>
      <c r="AC237" s="262" t="s">
        <v>998</v>
      </c>
      <c r="AD237" s="262" t="s">
        <v>982</v>
      </c>
      <c r="AE237" s="262"/>
      <c r="AF237" s="262"/>
      <c r="AG237" s="572">
        <f>SUM(AG239:AG250)</f>
        <v>100</v>
      </c>
      <c r="AH237" s="265">
        <f>SUM(AH239:AH250)</f>
        <v>27800</v>
      </c>
      <c r="AI237" s="262" t="s">
        <v>982</v>
      </c>
    </row>
    <row r="238" spans="1:35" s="111" customFormat="1" ht="46.9" customHeight="1">
      <c r="A238" s="275"/>
      <c r="B238" s="275"/>
      <c r="C238" s="294"/>
      <c r="D238" s="275"/>
      <c r="E238" s="391"/>
      <c r="F238" s="569"/>
      <c r="G238" s="315"/>
      <c r="H238" s="295"/>
      <c r="I238" s="391"/>
      <c r="J238" s="391"/>
      <c r="K238" s="315"/>
      <c r="L238" s="294"/>
      <c r="M238" s="294"/>
      <c r="N238" s="275"/>
      <c r="O238" s="126" t="s">
        <v>19</v>
      </c>
      <c r="P238" s="143">
        <f>SUM(P240,P242,P244,P246,P248,P250)</f>
        <v>0</v>
      </c>
      <c r="Q238" s="143">
        <f t="shared" ref="Q238:AA238" si="78">SUM(Q240,Q242,Q244,Q246,Q248,Q250)</f>
        <v>0</v>
      </c>
      <c r="R238" s="143">
        <f t="shared" si="78"/>
        <v>11000</v>
      </c>
      <c r="S238" s="143">
        <f t="shared" si="78"/>
        <v>0</v>
      </c>
      <c r="T238" s="143">
        <f t="shared" si="78"/>
        <v>0</v>
      </c>
      <c r="U238" s="143">
        <f t="shared" si="78"/>
        <v>16800</v>
      </c>
      <c r="V238" s="143">
        <f t="shared" si="78"/>
        <v>0</v>
      </c>
      <c r="W238" s="143">
        <f t="shared" si="78"/>
        <v>8500</v>
      </c>
      <c r="X238" s="143">
        <f t="shared" si="78"/>
        <v>0</v>
      </c>
      <c r="Y238" s="143">
        <f t="shared" si="78"/>
        <v>3000</v>
      </c>
      <c r="Z238" s="143">
        <f t="shared" si="78"/>
        <v>0</v>
      </c>
      <c r="AA238" s="143">
        <f t="shared" si="78"/>
        <v>0</v>
      </c>
      <c r="AB238" s="265"/>
      <c r="AC238" s="262"/>
      <c r="AD238" s="262"/>
      <c r="AE238" s="262"/>
      <c r="AF238" s="262"/>
      <c r="AG238" s="573"/>
      <c r="AH238" s="265"/>
      <c r="AI238" s="262"/>
    </row>
    <row r="239" spans="1:35" s="45" customFormat="1" ht="30" customHeight="1">
      <c r="A239" s="303"/>
      <c r="B239" s="303"/>
      <c r="C239" s="489" t="s">
        <v>914</v>
      </c>
      <c r="D239" s="364">
        <v>1</v>
      </c>
      <c r="E239" s="364" t="s">
        <v>185</v>
      </c>
      <c r="F239" s="393" t="s">
        <v>1046</v>
      </c>
      <c r="G239" s="394"/>
      <c r="H239" s="393"/>
      <c r="I239" s="364" t="s">
        <v>186</v>
      </c>
      <c r="J239" s="364" t="s">
        <v>412</v>
      </c>
      <c r="K239" s="394"/>
      <c r="L239" s="316" t="s">
        <v>413</v>
      </c>
      <c r="M239" s="296" t="s">
        <v>414</v>
      </c>
      <c r="N239" s="296" t="s">
        <v>45</v>
      </c>
      <c r="O239" s="80" t="s">
        <v>41</v>
      </c>
      <c r="P239" s="79"/>
      <c r="Q239" s="88"/>
      <c r="R239" s="33">
        <v>1</v>
      </c>
      <c r="S239" s="88"/>
      <c r="T239" s="88"/>
      <c r="U239" s="88"/>
      <c r="V239" s="88"/>
      <c r="W239" s="144"/>
      <c r="X239" s="144"/>
      <c r="Y239" s="144"/>
      <c r="Z239" s="144"/>
      <c r="AA239" s="144"/>
      <c r="AB239" s="389">
        <f t="shared" ref="AB239" si="79">SUM(P240:AA240)</f>
        <v>11000</v>
      </c>
      <c r="AC239" s="273" t="s">
        <v>920</v>
      </c>
      <c r="AD239" s="273"/>
      <c r="AE239" s="273" t="s">
        <v>969</v>
      </c>
      <c r="AF239" s="273" t="s">
        <v>989</v>
      </c>
      <c r="AG239" s="570">
        <v>30</v>
      </c>
      <c r="AH239" s="260">
        <f>SUM(P240:U240)</f>
        <v>11000</v>
      </c>
      <c r="AI239" s="273"/>
    </row>
    <row r="240" spans="1:35" s="45" customFormat="1" ht="27" customHeight="1">
      <c r="A240" s="303"/>
      <c r="B240" s="303"/>
      <c r="C240" s="489"/>
      <c r="D240" s="364"/>
      <c r="E240" s="364"/>
      <c r="F240" s="393"/>
      <c r="G240" s="395"/>
      <c r="H240" s="393"/>
      <c r="I240" s="364"/>
      <c r="J240" s="364"/>
      <c r="K240" s="395"/>
      <c r="L240" s="317"/>
      <c r="M240" s="296"/>
      <c r="N240" s="296"/>
      <c r="O240" s="80" t="s">
        <v>19</v>
      </c>
      <c r="P240" s="79"/>
      <c r="Q240" s="88"/>
      <c r="R240" s="33">
        <v>11000</v>
      </c>
      <c r="S240" s="88"/>
      <c r="T240" s="88"/>
      <c r="U240" s="88"/>
      <c r="V240" s="88"/>
      <c r="W240" s="144"/>
      <c r="X240" s="144"/>
      <c r="Y240" s="144"/>
      <c r="Z240" s="144"/>
      <c r="AA240" s="144"/>
      <c r="AB240" s="389"/>
      <c r="AC240" s="273"/>
      <c r="AD240" s="273"/>
      <c r="AE240" s="273"/>
      <c r="AF240" s="273"/>
      <c r="AG240" s="571"/>
      <c r="AH240" s="273"/>
      <c r="AI240" s="273"/>
    </row>
    <row r="241" spans="1:35" s="45" customFormat="1" ht="30" customHeight="1">
      <c r="A241" s="303"/>
      <c r="B241" s="303"/>
      <c r="C241" s="489" t="s">
        <v>915</v>
      </c>
      <c r="D241" s="364">
        <v>1</v>
      </c>
      <c r="E241" s="364" t="s">
        <v>185</v>
      </c>
      <c r="F241" s="393" t="s">
        <v>1046</v>
      </c>
      <c r="G241" s="394"/>
      <c r="H241" s="393"/>
      <c r="I241" s="364" t="s">
        <v>186</v>
      </c>
      <c r="J241" s="364" t="s">
        <v>412</v>
      </c>
      <c r="K241" s="394"/>
      <c r="L241" s="316" t="s">
        <v>413</v>
      </c>
      <c r="M241" s="296" t="s">
        <v>414</v>
      </c>
      <c r="N241" s="296" t="s">
        <v>726</v>
      </c>
      <c r="O241" s="80" t="s">
        <v>136</v>
      </c>
      <c r="P241" s="79"/>
      <c r="Q241" s="88"/>
      <c r="R241" s="33"/>
      <c r="S241" s="88"/>
      <c r="T241" s="88"/>
      <c r="U241" s="88"/>
      <c r="V241" s="88"/>
      <c r="W241" s="144"/>
      <c r="X241" s="144"/>
      <c r="Y241" s="144"/>
      <c r="Z241" s="144">
        <v>3</v>
      </c>
      <c r="AA241" s="144"/>
      <c r="AB241" s="307">
        <f t="shared" ref="AB241:AB247" si="80">SUM(P242:AA242)</f>
        <v>0</v>
      </c>
      <c r="AC241" s="318"/>
      <c r="AD241" s="318"/>
      <c r="AE241" s="318"/>
      <c r="AF241" s="318"/>
      <c r="AG241" s="570">
        <v>20</v>
      </c>
      <c r="AH241" s="260">
        <f>SUM(P242:U242)</f>
        <v>0</v>
      </c>
      <c r="AI241" s="318"/>
    </row>
    <row r="242" spans="1:35" s="45" customFormat="1" ht="11.45" customHeight="1">
      <c r="A242" s="303"/>
      <c r="B242" s="303"/>
      <c r="C242" s="489"/>
      <c r="D242" s="364"/>
      <c r="E242" s="364"/>
      <c r="F242" s="393"/>
      <c r="G242" s="395"/>
      <c r="H242" s="393"/>
      <c r="I242" s="364"/>
      <c r="J242" s="364"/>
      <c r="K242" s="395"/>
      <c r="L242" s="317"/>
      <c r="M242" s="296"/>
      <c r="N242" s="296"/>
      <c r="O242" s="80" t="s">
        <v>19</v>
      </c>
      <c r="P242" s="79"/>
      <c r="Q242" s="88"/>
      <c r="R242" s="33"/>
      <c r="S242" s="88"/>
      <c r="T242" s="88"/>
      <c r="U242" s="88"/>
      <c r="V242" s="88"/>
      <c r="W242" s="144"/>
      <c r="X242" s="144"/>
      <c r="Y242" s="144"/>
      <c r="Z242" s="144"/>
      <c r="AA242" s="144"/>
      <c r="AB242" s="307"/>
      <c r="AC242" s="318"/>
      <c r="AD242" s="318"/>
      <c r="AE242" s="318"/>
      <c r="AF242" s="318"/>
      <c r="AG242" s="571"/>
      <c r="AH242" s="273"/>
      <c r="AI242" s="318"/>
    </row>
    <row r="243" spans="1:35" s="45" customFormat="1" ht="27.4" customHeight="1">
      <c r="A243" s="303"/>
      <c r="B243" s="303"/>
      <c r="C243" s="304" t="s">
        <v>916</v>
      </c>
      <c r="D243" s="364">
        <v>2</v>
      </c>
      <c r="E243" s="364" t="s">
        <v>185</v>
      </c>
      <c r="F243" s="393" t="s">
        <v>1046</v>
      </c>
      <c r="G243" s="394"/>
      <c r="H243" s="393"/>
      <c r="I243" s="364" t="s">
        <v>186</v>
      </c>
      <c r="J243" s="364" t="s">
        <v>416</v>
      </c>
      <c r="K243" s="394"/>
      <c r="L243" s="390" t="s">
        <v>417</v>
      </c>
      <c r="M243" s="390" t="s">
        <v>367</v>
      </c>
      <c r="N243" s="296" t="s">
        <v>215</v>
      </c>
      <c r="O243" s="80" t="s">
        <v>215</v>
      </c>
      <c r="P243" s="79"/>
      <c r="Q243" s="88"/>
      <c r="R243" s="88"/>
      <c r="S243" s="88"/>
      <c r="T243" s="88"/>
      <c r="U243" s="88"/>
      <c r="V243" s="88"/>
      <c r="W243" s="79">
        <v>1</v>
      </c>
      <c r="X243" s="88"/>
      <c r="Y243" s="88"/>
      <c r="Z243" s="88"/>
      <c r="AA243" s="88"/>
      <c r="AB243" s="307">
        <f t="shared" si="80"/>
        <v>8500</v>
      </c>
      <c r="AC243" s="318"/>
      <c r="AD243" s="318"/>
      <c r="AE243" s="318"/>
      <c r="AF243" s="318"/>
      <c r="AG243" s="570">
        <v>10</v>
      </c>
      <c r="AH243" s="260">
        <f>SUM(P244:U244)</f>
        <v>0</v>
      </c>
      <c r="AI243" s="318"/>
    </row>
    <row r="244" spans="1:35" s="45" customFormat="1" ht="13.15" customHeight="1">
      <c r="A244" s="303"/>
      <c r="B244" s="303"/>
      <c r="C244" s="304"/>
      <c r="D244" s="364"/>
      <c r="E244" s="364"/>
      <c r="F244" s="393"/>
      <c r="G244" s="395"/>
      <c r="H244" s="393"/>
      <c r="I244" s="364"/>
      <c r="J244" s="364"/>
      <c r="K244" s="395"/>
      <c r="L244" s="390"/>
      <c r="M244" s="390"/>
      <c r="N244" s="296"/>
      <c r="O244" s="80" t="s">
        <v>19</v>
      </c>
      <c r="P244" s="79"/>
      <c r="Q244" s="88"/>
      <c r="R244" s="88"/>
      <c r="S244" s="88"/>
      <c r="T244" s="88"/>
      <c r="U244" s="88"/>
      <c r="V244" s="88"/>
      <c r="W244" s="33">
        <v>8500</v>
      </c>
      <c r="X244" s="88"/>
      <c r="Y244" s="88"/>
      <c r="Z244" s="88"/>
      <c r="AA244" s="88"/>
      <c r="AB244" s="307"/>
      <c r="AC244" s="318"/>
      <c r="AD244" s="318"/>
      <c r="AE244" s="318"/>
      <c r="AF244" s="318"/>
      <c r="AG244" s="571"/>
      <c r="AH244" s="273"/>
      <c r="AI244" s="318"/>
    </row>
    <row r="245" spans="1:35" s="45" customFormat="1" ht="27.4" customHeight="1">
      <c r="A245" s="303"/>
      <c r="B245" s="303"/>
      <c r="C245" s="304" t="s">
        <v>917</v>
      </c>
      <c r="D245" s="364">
        <v>3</v>
      </c>
      <c r="E245" s="364" t="s">
        <v>185</v>
      </c>
      <c r="F245" s="393" t="s">
        <v>1046</v>
      </c>
      <c r="G245" s="394"/>
      <c r="H245" s="393"/>
      <c r="I245" s="364" t="s">
        <v>186</v>
      </c>
      <c r="J245" s="364" t="s">
        <v>416</v>
      </c>
      <c r="K245" s="394"/>
      <c r="L245" s="390" t="s">
        <v>203</v>
      </c>
      <c r="M245" s="390" t="s">
        <v>367</v>
      </c>
      <c r="N245" s="296" t="s">
        <v>684</v>
      </c>
      <c r="O245" s="80" t="s">
        <v>136</v>
      </c>
      <c r="P245" s="79"/>
      <c r="Q245" s="88"/>
      <c r="R245" s="88"/>
      <c r="S245" s="88"/>
      <c r="T245" s="88"/>
      <c r="U245" s="79">
        <v>1</v>
      </c>
      <c r="V245" s="88"/>
      <c r="W245" s="88"/>
      <c r="X245" s="88"/>
      <c r="Y245" s="88"/>
      <c r="Z245" s="88"/>
      <c r="AA245" s="88"/>
      <c r="AB245" s="307">
        <f t="shared" si="80"/>
        <v>12800</v>
      </c>
      <c r="AC245" s="318"/>
      <c r="AD245" s="318"/>
      <c r="AE245" s="318"/>
      <c r="AF245" s="318"/>
      <c r="AG245" s="570">
        <v>20</v>
      </c>
      <c r="AH245" s="260">
        <f>SUM(P246:U246)</f>
        <v>12800</v>
      </c>
      <c r="AI245" s="318"/>
    </row>
    <row r="246" spans="1:35" s="45" customFormat="1" ht="17.45" customHeight="1">
      <c r="A246" s="303"/>
      <c r="B246" s="303"/>
      <c r="C246" s="304"/>
      <c r="D246" s="364"/>
      <c r="E246" s="364"/>
      <c r="F246" s="393"/>
      <c r="G246" s="395"/>
      <c r="H246" s="393"/>
      <c r="I246" s="364"/>
      <c r="J246" s="364"/>
      <c r="K246" s="395"/>
      <c r="L246" s="390"/>
      <c r="M246" s="390"/>
      <c r="N246" s="296"/>
      <c r="O246" s="80" t="s">
        <v>19</v>
      </c>
      <c r="P246" s="79"/>
      <c r="Q246" s="88"/>
      <c r="R246" s="88"/>
      <c r="S246" s="88"/>
      <c r="T246" s="88"/>
      <c r="U246" s="33">
        <v>12800</v>
      </c>
      <c r="V246" s="88"/>
      <c r="W246" s="88"/>
      <c r="X246" s="88"/>
      <c r="Y246" s="88"/>
      <c r="Z246" s="88"/>
      <c r="AA246" s="88"/>
      <c r="AB246" s="307"/>
      <c r="AC246" s="318"/>
      <c r="AD246" s="318"/>
      <c r="AE246" s="318"/>
      <c r="AF246" s="318"/>
      <c r="AG246" s="571"/>
      <c r="AH246" s="273"/>
      <c r="AI246" s="318"/>
    </row>
    <row r="247" spans="1:35" s="45" customFormat="1" ht="27.4" customHeight="1">
      <c r="A247" s="303"/>
      <c r="B247" s="303"/>
      <c r="C247" s="304" t="s">
        <v>918</v>
      </c>
      <c r="D247" s="364">
        <v>4</v>
      </c>
      <c r="E247" s="364" t="s">
        <v>185</v>
      </c>
      <c r="F247" s="393" t="s">
        <v>1046</v>
      </c>
      <c r="G247" s="394"/>
      <c r="H247" s="393"/>
      <c r="I247" s="364" t="s">
        <v>186</v>
      </c>
      <c r="J247" s="364" t="s">
        <v>371</v>
      </c>
      <c r="K247" s="394"/>
      <c r="L247" s="390"/>
      <c r="M247" s="390" t="s">
        <v>372</v>
      </c>
      <c r="N247" s="296" t="s">
        <v>684</v>
      </c>
      <c r="O247" s="80" t="s">
        <v>136</v>
      </c>
      <c r="P247" s="79"/>
      <c r="Q247" s="88"/>
      <c r="R247" s="88"/>
      <c r="S247" s="88"/>
      <c r="T247" s="88"/>
      <c r="U247" s="79">
        <v>1</v>
      </c>
      <c r="V247" s="88"/>
      <c r="W247" s="88"/>
      <c r="X247" s="88"/>
      <c r="Y247" s="88"/>
      <c r="Z247" s="88"/>
      <c r="AA247" s="88"/>
      <c r="AB247" s="307">
        <f t="shared" si="80"/>
        <v>4000</v>
      </c>
      <c r="AC247" s="318"/>
      <c r="AD247" s="318"/>
      <c r="AE247" s="318"/>
      <c r="AF247" s="318"/>
      <c r="AG247" s="570">
        <v>10</v>
      </c>
      <c r="AH247" s="260">
        <f>SUM(P248:U248)</f>
        <v>4000</v>
      </c>
      <c r="AI247" s="318"/>
    </row>
    <row r="248" spans="1:35" s="45" customFormat="1" ht="15.6" customHeight="1">
      <c r="A248" s="303"/>
      <c r="B248" s="303"/>
      <c r="C248" s="304"/>
      <c r="D248" s="364"/>
      <c r="E248" s="364"/>
      <c r="F248" s="393"/>
      <c r="G248" s="395"/>
      <c r="H248" s="393"/>
      <c r="I248" s="364"/>
      <c r="J248" s="364"/>
      <c r="K248" s="395"/>
      <c r="L248" s="390"/>
      <c r="M248" s="390"/>
      <c r="N248" s="296"/>
      <c r="O248" s="80" t="s">
        <v>19</v>
      </c>
      <c r="P248" s="79"/>
      <c r="Q248" s="88"/>
      <c r="R248" s="88"/>
      <c r="S248" s="88"/>
      <c r="T248" s="88"/>
      <c r="U248" s="33">
        <v>4000</v>
      </c>
      <c r="V248" s="88"/>
      <c r="W248" s="88"/>
      <c r="X248" s="88"/>
      <c r="Y248" s="88"/>
      <c r="Z248" s="88"/>
      <c r="AA248" s="88"/>
      <c r="AB248" s="307"/>
      <c r="AC248" s="318"/>
      <c r="AD248" s="318"/>
      <c r="AE248" s="318"/>
      <c r="AF248" s="318"/>
      <c r="AG248" s="571"/>
      <c r="AH248" s="273"/>
      <c r="AI248" s="318"/>
    </row>
    <row r="249" spans="1:35" s="45" customFormat="1" ht="27" customHeight="1">
      <c r="A249" s="303"/>
      <c r="B249" s="303"/>
      <c r="C249" s="304" t="s">
        <v>919</v>
      </c>
      <c r="D249" s="364">
        <v>5</v>
      </c>
      <c r="E249" s="364" t="s">
        <v>185</v>
      </c>
      <c r="F249" s="393" t="s">
        <v>1046</v>
      </c>
      <c r="G249" s="394"/>
      <c r="H249" s="393"/>
      <c r="I249" s="364" t="s">
        <v>186</v>
      </c>
      <c r="J249" s="364" t="s">
        <v>371</v>
      </c>
      <c r="K249" s="394"/>
      <c r="L249" s="390"/>
      <c r="M249" s="390" t="s">
        <v>372</v>
      </c>
      <c r="N249" s="296" t="s">
        <v>684</v>
      </c>
      <c r="O249" s="80" t="s">
        <v>136</v>
      </c>
      <c r="P249" s="79"/>
      <c r="Q249" s="88"/>
      <c r="R249" s="88"/>
      <c r="S249" s="88"/>
      <c r="T249" s="88"/>
      <c r="U249" s="88"/>
      <c r="V249" s="88"/>
      <c r="W249" s="88"/>
      <c r="X249" s="88"/>
      <c r="Y249" s="79">
        <v>1</v>
      </c>
      <c r="Z249" s="88"/>
      <c r="AA249" s="88"/>
      <c r="AB249" s="307">
        <f>SUM(P250:AA250)</f>
        <v>3000</v>
      </c>
      <c r="AC249" s="318"/>
      <c r="AD249" s="318"/>
      <c r="AE249" s="318"/>
      <c r="AF249" s="318"/>
      <c r="AG249" s="570">
        <v>10</v>
      </c>
      <c r="AH249" s="260">
        <f>SUM(P250:U250)</f>
        <v>0</v>
      </c>
      <c r="AI249" s="318"/>
    </row>
    <row r="250" spans="1:35" s="45" customFormat="1" ht="12.6" customHeight="1">
      <c r="A250" s="303"/>
      <c r="B250" s="303"/>
      <c r="C250" s="304"/>
      <c r="D250" s="364"/>
      <c r="E250" s="364"/>
      <c r="F250" s="393"/>
      <c r="G250" s="395"/>
      <c r="H250" s="393"/>
      <c r="I250" s="364"/>
      <c r="J250" s="364"/>
      <c r="K250" s="395"/>
      <c r="L250" s="390"/>
      <c r="M250" s="390"/>
      <c r="N250" s="296"/>
      <c r="O250" s="80" t="s">
        <v>19</v>
      </c>
      <c r="P250" s="79"/>
      <c r="Q250" s="88"/>
      <c r="R250" s="88"/>
      <c r="S250" s="88"/>
      <c r="T250" s="88"/>
      <c r="U250" s="88"/>
      <c r="V250" s="88"/>
      <c r="W250" s="88"/>
      <c r="X250" s="88"/>
      <c r="Y250" s="33">
        <v>3000</v>
      </c>
      <c r="Z250" s="88"/>
      <c r="AA250" s="88"/>
      <c r="AB250" s="307"/>
      <c r="AC250" s="318"/>
      <c r="AD250" s="318"/>
      <c r="AE250" s="318"/>
      <c r="AF250" s="318"/>
      <c r="AG250" s="571"/>
      <c r="AH250" s="273"/>
      <c r="AI250" s="318"/>
    </row>
    <row r="251" spans="1:35" s="111" customFormat="1" ht="24" customHeight="1">
      <c r="A251" s="275">
        <v>26</v>
      </c>
      <c r="B251" s="275" t="s">
        <v>1131</v>
      </c>
      <c r="C251" s="294" t="s">
        <v>888</v>
      </c>
      <c r="D251" s="275">
        <v>13</v>
      </c>
      <c r="E251" s="295" t="s">
        <v>360</v>
      </c>
      <c r="F251" s="275"/>
      <c r="G251" s="314">
        <v>1</v>
      </c>
      <c r="H251" s="295" t="s">
        <v>32</v>
      </c>
      <c r="I251" s="275" t="s">
        <v>505</v>
      </c>
      <c r="J251" s="275" t="s">
        <v>506</v>
      </c>
      <c r="K251" s="314" t="s">
        <v>33</v>
      </c>
      <c r="L251" s="275"/>
      <c r="M251" s="275"/>
      <c r="N251" s="275" t="s">
        <v>689</v>
      </c>
      <c r="O251" s="99" t="s">
        <v>41</v>
      </c>
      <c r="P251" s="108"/>
      <c r="Q251" s="99"/>
      <c r="R251" s="99">
        <v>80</v>
      </c>
      <c r="S251" s="99"/>
      <c r="T251" s="99"/>
      <c r="U251" s="99"/>
      <c r="V251" s="99"/>
      <c r="W251" s="99"/>
      <c r="X251" s="99"/>
      <c r="Y251" s="99"/>
      <c r="Z251" s="99"/>
      <c r="AA251" s="99"/>
      <c r="AB251" s="261">
        <f t="shared" ref="AB251" si="81">SUM(P252:AA252)</f>
        <v>4920</v>
      </c>
      <c r="AC251" s="262" t="s">
        <v>998</v>
      </c>
      <c r="AD251" s="262" t="s">
        <v>975</v>
      </c>
      <c r="AE251" s="275"/>
      <c r="AF251" s="275"/>
      <c r="AG251" s="314">
        <f>SUM(AG253:AG256)</f>
        <v>100</v>
      </c>
      <c r="AH251" s="261">
        <f>SUM(AH253:AH256)</f>
        <v>4920</v>
      </c>
      <c r="AI251" s="262" t="s">
        <v>975</v>
      </c>
    </row>
    <row r="252" spans="1:35" s="111" customFormat="1" ht="13.15" customHeight="1">
      <c r="A252" s="275"/>
      <c r="B252" s="275"/>
      <c r="C252" s="294"/>
      <c r="D252" s="275"/>
      <c r="E252" s="295"/>
      <c r="F252" s="275"/>
      <c r="G252" s="315"/>
      <c r="H252" s="295"/>
      <c r="I252" s="275"/>
      <c r="J252" s="275"/>
      <c r="K252" s="315"/>
      <c r="L252" s="275"/>
      <c r="M252" s="275"/>
      <c r="N252" s="275"/>
      <c r="O252" s="99" t="s">
        <v>19</v>
      </c>
      <c r="P252" s="68">
        <f>SUM(P254,P256)</f>
        <v>0</v>
      </c>
      <c r="Q252" s="68">
        <f t="shared" ref="Q252:AA252" si="82">SUM(Q254,Q256)</f>
        <v>0</v>
      </c>
      <c r="R252" s="68">
        <f t="shared" si="82"/>
        <v>0</v>
      </c>
      <c r="S252" s="68">
        <f t="shared" si="82"/>
        <v>0</v>
      </c>
      <c r="T252" s="68">
        <f t="shared" si="82"/>
        <v>4920</v>
      </c>
      <c r="U252" s="68">
        <f t="shared" si="82"/>
        <v>0</v>
      </c>
      <c r="V252" s="68">
        <f t="shared" si="82"/>
        <v>0</v>
      </c>
      <c r="W252" s="68">
        <f t="shared" si="82"/>
        <v>0</v>
      </c>
      <c r="X252" s="68">
        <f t="shared" si="82"/>
        <v>0</v>
      </c>
      <c r="Y252" s="68">
        <f t="shared" si="82"/>
        <v>0</v>
      </c>
      <c r="Z252" s="68">
        <f t="shared" si="82"/>
        <v>0</v>
      </c>
      <c r="AA252" s="68">
        <f t="shared" si="82"/>
        <v>0</v>
      </c>
      <c r="AB252" s="262"/>
      <c r="AC252" s="262"/>
      <c r="AD252" s="262"/>
      <c r="AE252" s="275"/>
      <c r="AF252" s="275"/>
      <c r="AG252" s="315"/>
      <c r="AH252" s="262"/>
      <c r="AI252" s="262"/>
    </row>
    <row r="253" spans="1:35" s="45" customFormat="1" ht="37.5">
      <c r="A253" s="296"/>
      <c r="B253" s="296"/>
      <c r="C253" s="304" t="s">
        <v>801</v>
      </c>
      <c r="D253" s="296">
        <v>1</v>
      </c>
      <c r="E253" s="302" t="s">
        <v>360</v>
      </c>
      <c r="F253" s="302" t="s">
        <v>1046</v>
      </c>
      <c r="G253" s="316"/>
      <c r="H253" s="302"/>
      <c r="I253" s="296" t="s">
        <v>505</v>
      </c>
      <c r="J253" s="296" t="s">
        <v>506</v>
      </c>
      <c r="K253" s="316"/>
      <c r="L253" s="296"/>
      <c r="M253" s="296" t="s">
        <v>504</v>
      </c>
      <c r="N253" s="296" t="s">
        <v>689</v>
      </c>
      <c r="O253" s="75" t="s">
        <v>41</v>
      </c>
      <c r="P253" s="79"/>
      <c r="Q253" s="75"/>
      <c r="R253" s="75">
        <v>80</v>
      </c>
      <c r="S253" s="75"/>
      <c r="T253" s="75"/>
      <c r="U253" s="75"/>
      <c r="V253" s="75"/>
      <c r="W253" s="75"/>
      <c r="X253" s="75"/>
      <c r="Y253" s="75"/>
      <c r="Z253" s="75"/>
      <c r="AA253" s="75"/>
      <c r="AB253" s="260">
        <f>SUM(P254:AA254)</f>
        <v>0</v>
      </c>
      <c r="AC253" s="296"/>
      <c r="AD253" s="273"/>
      <c r="AE253" s="356">
        <v>24070</v>
      </c>
      <c r="AF253" s="296" t="s">
        <v>993</v>
      </c>
      <c r="AG253" s="316">
        <v>50</v>
      </c>
      <c r="AH253" s="260">
        <f>SUM(P254:U254)</f>
        <v>0</v>
      </c>
      <c r="AI253" s="273"/>
    </row>
    <row r="254" spans="1:35" s="45" customFormat="1" ht="39" customHeight="1">
      <c r="A254" s="296"/>
      <c r="B254" s="296"/>
      <c r="C254" s="304"/>
      <c r="D254" s="296"/>
      <c r="E254" s="302"/>
      <c r="F254" s="302"/>
      <c r="G254" s="317"/>
      <c r="H254" s="302"/>
      <c r="I254" s="296"/>
      <c r="J254" s="296"/>
      <c r="K254" s="317"/>
      <c r="L254" s="296"/>
      <c r="M254" s="296"/>
      <c r="N254" s="296"/>
      <c r="O254" s="75" t="s">
        <v>19</v>
      </c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273"/>
      <c r="AC254" s="296"/>
      <c r="AD254" s="273"/>
      <c r="AE254" s="296"/>
      <c r="AF254" s="296"/>
      <c r="AG254" s="317"/>
      <c r="AH254" s="273"/>
      <c r="AI254" s="273"/>
    </row>
    <row r="255" spans="1:35" s="45" customFormat="1" ht="37.5">
      <c r="A255" s="296"/>
      <c r="B255" s="296"/>
      <c r="C255" s="304" t="s">
        <v>507</v>
      </c>
      <c r="D255" s="296">
        <v>2</v>
      </c>
      <c r="E255" s="302" t="s">
        <v>360</v>
      </c>
      <c r="F255" s="302" t="s">
        <v>1046</v>
      </c>
      <c r="G255" s="296"/>
      <c r="H255" s="302"/>
      <c r="I255" s="296" t="s">
        <v>505</v>
      </c>
      <c r="J255" s="296" t="s">
        <v>506</v>
      </c>
      <c r="K255" s="316"/>
      <c r="L255" s="296"/>
      <c r="M255" s="296" t="s">
        <v>504</v>
      </c>
      <c r="N255" s="296" t="s">
        <v>634</v>
      </c>
      <c r="O255" s="75" t="s">
        <v>41</v>
      </c>
      <c r="P255" s="79"/>
      <c r="Q255" s="75"/>
      <c r="R255" s="75"/>
      <c r="S255" s="75"/>
      <c r="T255" s="75">
        <v>4</v>
      </c>
      <c r="U255" s="75"/>
      <c r="V255" s="75"/>
      <c r="W255" s="75"/>
      <c r="X255" s="75"/>
      <c r="Y255" s="75"/>
      <c r="Z255" s="75"/>
      <c r="AA255" s="75"/>
      <c r="AB255" s="260">
        <f>SUM(P256:AA256)</f>
        <v>4920</v>
      </c>
      <c r="AC255" s="296"/>
      <c r="AD255" s="273"/>
      <c r="AE255" s="296"/>
      <c r="AF255" s="296"/>
      <c r="AG255" s="316">
        <v>50</v>
      </c>
      <c r="AH255" s="260">
        <f>SUM(P256:U256)</f>
        <v>4920</v>
      </c>
      <c r="AI255" s="273"/>
    </row>
    <row r="256" spans="1:35" s="45" customFormat="1" ht="27" customHeight="1">
      <c r="A256" s="296"/>
      <c r="B256" s="296"/>
      <c r="C256" s="304"/>
      <c r="D256" s="296"/>
      <c r="E256" s="302"/>
      <c r="F256" s="302"/>
      <c r="G256" s="296"/>
      <c r="H256" s="302"/>
      <c r="I256" s="296"/>
      <c r="J256" s="296"/>
      <c r="K256" s="317"/>
      <c r="L256" s="296"/>
      <c r="M256" s="296"/>
      <c r="N256" s="296"/>
      <c r="O256" s="75" t="s">
        <v>19</v>
      </c>
      <c r="P256" s="79"/>
      <c r="Q256" s="75"/>
      <c r="R256" s="75"/>
      <c r="S256" s="75"/>
      <c r="T256" s="131">
        <v>4920</v>
      </c>
      <c r="U256" s="75"/>
      <c r="V256" s="75"/>
      <c r="W256" s="75"/>
      <c r="X256" s="75"/>
      <c r="Y256" s="75"/>
      <c r="Z256" s="75"/>
      <c r="AA256" s="75"/>
      <c r="AB256" s="273"/>
      <c r="AC256" s="296"/>
      <c r="AD256" s="273"/>
      <c r="AE256" s="296"/>
      <c r="AF256" s="296"/>
      <c r="AG256" s="317"/>
      <c r="AH256" s="273"/>
      <c r="AI256" s="273"/>
    </row>
    <row r="257" spans="1:35" s="217" customFormat="1" ht="24" customHeight="1">
      <c r="A257" s="297">
        <v>27</v>
      </c>
      <c r="B257" s="297" t="s">
        <v>1132</v>
      </c>
      <c r="C257" s="298" t="s">
        <v>1001</v>
      </c>
      <c r="D257" s="297"/>
      <c r="E257" s="301"/>
      <c r="F257" s="301" t="s">
        <v>1046</v>
      </c>
      <c r="G257" s="299"/>
      <c r="H257" s="301"/>
      <c r="I257" s="297"/>
      <c r="J257" s="297"/>
      <c r="K257" s="299"/>
      <c r="L257" s="297"/>
      <c r="M257" s="297"/>
      <c r="N257" s="297" t="s">
        <v>45</v>
      </c>
      <c r="O257" s="214"/>
      <c r="P257" s="215"/>
      <c r="Q257" s="214"/>
      <c r="R257" s="214"/>
      <c r="S257" s="214"/>
      <c r="T257" s="214"/>
      <c r="U257" s="214"/>
      <c r="V257" s="214"/>
      <c r="W257" s="214"/>
      <c r="X257" s="214"/>
      <c r="Y257" s="214"/>
      <c r="Z257" s="214"/>
      <c r="AA257" s="214"/>
      <c r="AB257" s="268">
        <f>SUM(P258:AA258)</f>
        <v>886600</v>
      </c>
      <c r="AC257" s="277" t="s">
        <v>998</v>
      </c>
      <c r="AD257" s="277" t="s">
        <v>975</v>
      </c>
      <c r="AE257" s="297"/>
      <c r="AF257" s="297"/>
      <c r="AG257" s="299"/>
      <c r="AH257" s="268">
        <f>SUM(AH259)</f>
        <v>886600</v>
      </c>
      <c r="AI257" s="277" t="s">
        <v>975</v>
      </c>
    </row>
    <row r="258" spans="1:35" s="217" customFormat="1" ht="24" customHeight="1">
      <c r="A258" s="297"/>
      <c r="B258" s="297"/>
      <c r="C258" s="298"/>
      <c r="D258" s="297"/>
      <c r="E258" s="301"/>
      <c r="F258" s="301"/>
      <c r="G258" s="300"/>
      <c r="H258" s="301"/>
      <c r="I258" s="297"/>
      <c r="J258" s="297"/>
      <c r="K258" s="300"/>
      <c r="L258" s="297"/>
      <c r="M258" s="297"/>
      <c r="N258" s="297"/>
      <c r="O258" s="214"/>
      <c r="P258" s="218"/>
      <c r="Q258" s="218"/>
      <c r="R258" s="218">
        <f>R260</f>
        <v>886600</v>
      </c>
      <c r="S258" s="218"/>
      <c r="T258" s="218"/>
      <c r="U258" s="218"/>
      <c r="V258" s="218"/>
      <c r="W258" s="218"/>
      <c r="X258" s="218"/>
      <c r="Y258" s="218"/>
      <c r="Z258" s="218"/>
      <c r="AA258" s="218"/>
      <c r="AB258" s="277"/>
      <c r="AC258" s="277"/>
      <c r="AD258" s="277"/>
      <c r="AE258" s="297"/>
      <c r="AF258" s="297"/>
      <c r="AG258" s="300"/>
      <c r="AH258" s="277"/>
      <c r="AI258" s="277"/>
    </row>
    <row r="259" spans="1:35" s="45" customFormat="1">
      <c r="A259" s="296"/>
      <c r="B259" s="296"/>
      <c r="C259" s="304" t="s">
        <v>1010</v>
      </c>
      <c r="D259" s="296"/>
      <c r="E259" s="302"/>
      <c r="F259" s="302" t="s">
        <v>1046</v>
      </c>
      <c r="G259" s="316"/>
      <c r="H259" s="302"/>
      <c r="I259" s="296"/>
      <c r="J259" s="296"/>
      <c r="K259" s="316"/>
      <c r="L259" s="296"/>
      <c r="M259" s="296"/>
      <c r="N259" s="296" t="s">
        <v>45</v>
      </c>
      <c r="O259" s="75"/>
      <c r="P259" s="79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260">
        <f>SUM(P260:AA260)</f>
        <v>886600</v>
      </c>
      <c r="AC259" s="296"/>
      <c r="AD259" s="273"/>
      <c r="AE259" s="356"/>
      <c r="AF259" s="296"/>
      <c r="AG259" s="316"/>
      <c r="AH259" s="260">
        <f>SUM(P260:U260)</f>
        <v>886600</v>
      </c>
      <c r="AI259" s="273"/>
    </row>
    <row r="260" spans="1:35" s="45" customFormat="1" ht="26.45" customHeight="1">
      <c r="A260" s="296"/>
      <c r="B260" s="296"/>
      <c r="C260" s="304"/>
      <c r="D260" s="296"/>
      <c r="E260" s="302"/>
      <c r="F260" s="302"/>
      <c r="G260" s="317"/>
      <c r="H260" s="302"/>
      <c r="I260" s="296"/>
      <c r="J260" s="296"/>
      <c r="K260" s="317"/>
      <c r="L260" s="296"/>
      <c r="M260" s="296"/>
      <c r="N260" s="296"/>
      <c r="O260" s="75"/>
      <c r="P260" s="75"/>
      <c r="Q260" s="75"/>
      <c r="R260" s="132">
        <v>886600</v>
      </c>
      <c r="S260" s="75"/>
      <c r="T260" s="75"/>
      <c r="U260" s="75"/>
      <c r="V260" s="75"/>
      <c r="W260" s="75"/>
      <c r="X260" s="75"/>
      <c r="Y260" s="75"/>
      <c r="Z260" s="75"/>
      <c r="AA260" s="75"/>
      <c r="AB260" s="273"/>
      <c r="AC260" s="296"/>
      <c r="AD260" s="273"/>
      <c r="AE260" s="296"/>
      <c r="AF260" s="296"/>
      <c r="AG260" s="317"/>
      <c r="AH260" s="273"/>
      <c r="AI260" s="273"/>
    </row>
    <row r="261" spans="1:35">
      <c r="A261" s="13"/>
      <c r="B261" s="13"/>
      <c r="C261" s="13" t="s">
        <v>39</v>
      </c>
      <c r="D261" s="8"/>
      <c r="E261" s="8"/>
      <c r="F261" s="8"/>
      <c r="G261" s="73"/>
      <c r="H261" s="73"/>
      <c r="I261" s="73"/>
      <c r="J261" s="73"/>
      <c r="K261" s="73"/>
      <c r="L261" s="13"/>
      <c r="M261" s="9"/>
      <c r="N261" s="234"/>
      <c r="O261" s="8"/>
      <c r="P261" s="56">
        <f>P263</f>
        <v>1250</v>
      </c>
      <c r="Q261" s="56">
        <f t="shared" ref="Q261:AA261" si="83">Q263</f>
        <v>7500</v>
      </c>
      <c r="R261" s="56">
        <f t="shared" si="83"/>
        <v>49150</v>
      </c>
      <c r="S261" s="56">
        <f t="shared" si="83"/>
        <v>1250</v>
      </c>
      <c r="T261" s="56">
        <f t="shared" si="83"/>
        <v>5750</v>
      </c>
      <c r="U261" s="56">
        <f t="shared" si="83"/>
        <v>12500</v>
      </c>
      <c r="V261" s="56">
        <f t="shared" si="83"/>
        <v>11250</v>
      </c>
      <c r="W261" s="56">
        <f t="shared" si="83"/>
        <v>21250</v>
      </c>
      <c r="X261" s="56">
        <f t="shared" si="83"/>
        <v>26000</v>
      </c>
      <c r="Y261" s="56">
        <f t="shared" si="83"/>
        <v>23000</v>
      </c>
      <c r="Z261" s="56">
        <f t="shared" si="83"/>
        <v>1250</v>
      </c>
      <c r="AA261" s="56">
        <f t="shared" si="83"/>
        <v>1250</v>
      </c>
      <c r="AB261" s="71">
        <f>SUM(P261:AA261)</f>
        <v>161400</v>
      </c>
      <c r="AC261" s="9"/>
      <c r="AD261" s="9"/>
      <c r="AE261" s="9"/>
      <c r="AF261" s="9"/>
      <c r="AG261" s="9"/>
      <c r="AH261" s="71">
        <f>SUM(AH262)</f>
        <v>77400</v>
      </c>
      <c r="AI261" s="9"/>
    </row>
    <row r="262" spans="1:35">
      <c r="A262" s="392"/>
      <c r="B262" s="392" t="s">
        <v>1133</v>
      </c>
      <c r="C262" s="305" t="s">
        <v>289</v>
      </c>
      <c r="D262" s="392"/>
      <c r="E262" s="392"/>
      <c r="F262" s="392"/>
      <c r="G262" s="284"/>
      <c r="H262" s="303"/>
      <c r="I262" s="303"/>
      <c r="J262" s="303"/>
      <c r="K262" s="284"/>
      <c r="L262" s="305"/>
      <c r="M262" s="305"/>
      <c r="N262" s="303" t="s">
        <v>695</v>
      </c>
      <c r="O262" s="83" t="s">
        <v>561</v>
      </c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307">
        <f>SUM(P263:AA263)</f>
        <v>161400</v>
      </c>
      <c r="AC262" s="289" t="s">
        <v>997</v>
      </c>
      <c r="AD262" s="289" t="s">
        <v>983</v>
      </c>
      <c r="AE262" s="289"/>
      <c r="AF262" s="289"/>
      <c r="AG262" s="286"/>
      <c r="AH262" s="260">
        <f>SUM(AH264,AH278)</f>
        <v>77400</v>
      </c>
      <c r="AI262" s="289" t="s">
        <v>983</v>
      </c>
    </row>
    <row r="263" spans="1:35" ht="38.450000000000003" customHeight="1">
      <c r="A263" s="392"/>
      <c r="B263" s="392"/>
      <c r="C263" s="305"/>
      <c r="D263" s="392"/>
      <c r="E263" s="392"/>
      <c r="F263" s="392"/>
      <c r="G263" s="285"/>
      <c r="H263" s="303"/>
      <c r="I263" s="303"/>
      <c r="J263" s="303"/>
      <c r="K263" s="285"/>
      <c r="L263" s="305"/>
      <c r="M263" s="305"/>
      <c r="N263" s="303"/>
      <c r="O263" s="83" t="s">
        <v>19</v>
      </c>
      <c r="P263" s="34">
        <f>SUM(P265,P279)</f>
        <v>1250</v>
      </c>
      <c r="Q263" s="34">
        <f t="shared" ref="Q263:AA263" si="84">SUM(Q265,Q279)</f>
        <v>7500</v>
      </c>
      <c r="R263" s="34">
        <f>SUM(R265,R279)</f>
        <v>49150</v>
      </c>
      <c r="S263" s="34">
        <f t="shared" si="84"/>
        <v>1250</v>
      </c>
      <c r="T263" s="34">
        <f t="shared" si="84"/>
        <v>5750</v>
      </c>
      <c r="U263" s="34">
        <f t="shared" si="84"/>
        <v>12500</v>
      </c>
      <c r="V263" s="34">
        <f t="shared" si="84"/>
        <v>11250</v>
      </c>
      <c r="W263" s="34">
        <f t="shared" si="84"/>
        <v>21250</v>
      </c>
      <c r="X263" s="34">
        <f t="shared" si="84"/>
        <v>26000</v>
      </c>
      <c r="Y263" s="34">
        <f t="shared" si="84"/>
        <v>23000</v>
      </c>
      <c r="Z263" s="34">
        <f t="shared" si="84"/>
        <v>1250</v>
      </c>
      <c r="AA263" s="34">
        <f t="shared" si="84"/>
        <v>1250</v>
      </c>
      <c r="AB263" s="307"/>
      <c r="AC263" s="289"/>
      <c r="AD263" s="289"/>
      <c r="AE263" s="289"/>
      <c r="AF263" s="289"/>
      <c r="AG263" s="321"/>
      <c r="AH263" s="273"/>
      <c r="AI263" s="289"/>
    </row>
    <row r="264" spans="1:35" s="109" customFormat="1" ht="18" customHeight="1">
      <c r="A264" s="275">
        <v>28</v>
      </c>
      <c r="B264" s="275" t="s">
        <v>1134</v>
      </c>
      <c r="C264" s="294" t="s">
        <v>848</v>
      </c>
      <c r="D264" s="275">
        <v>1</v>
      </c>
      <c r="E264" s="275" t="s">
        <v>827</v>
      </c>
      <c r="F264" s="275" t="s">
        <v>1047</v>
      </c>
      <c r="G264" s="314">
        <v>1</v>
      </c>
      <c r="H264" s="275" t="s">
        <v>557</v>
      </c>
      <c r="I264" s="275" t="s">
        <v>558</v>
      </c>
      <c r="J264" s="275" t="s">
        <v>559</v>
      </c>
      <c r="K264" s="314" t="s">
        <v>38</v>
      </c>
      <c r="L264" s="294"/>
      <c r="M264" s="294"/>
      <c r="N264" s="275" t="s">
        <v>695</v>
      </c>
      <c r="O264" s="99" t="s">
        <v>561</v>
      </c>
      <c r="P264" s="68"/>
      <c r="Q264" s="68"/>
      <c r="R264" s="68"/>
      <c r="S264" s="68">
        <v>15000</v>
      </c>
      <c r="T264" s="68">
        <v>5000</v>
      </c>
      <c r="U264" s="68"/>
      <c r="V264" s="68"/>
      <c r="W264" s="68"/>
      <c r="X264" s="68">
        <v>5000</v>
      </c>
      <c r="Y264" s="68">
        <v>5000</v>
      </c>
      <c r="Z264" s="68"/>
      <c r="AA264" s="68"/>
      <c r="AB264" s="265">
        <f>SUM(P265:AA265)</f>
        <v>142400</v>
      </c>
      <c r="AC264" s="262" t="s">
        <v>998</v>
      </c>
      <c r="AD264" s="262" t="s">
        <v>983</v>
      </c>
      <c r="AE264" s="262"/>
      <c r="AF264" s="262"/>
      <c r="AG264" s="314">
        <f>SUM(AG266:AG277)</f>
        <v>100</v>
      </c>
      <c r="AH264" s="265">
        <f>SUM(AH266:AH277)</f>
        <v>58400</v>
      </c>
      <c r="AI264" s="262" t="s">
        <v>983</v>
      </c>
    </row>
    <row r="265" spans="1:35" s="109" customFormat="1" ht="40.15" customHeight="1">
      <c r="A265" s="275"/>
      <c r="B265" s="275"/>
      <c r="C265" s="294"/>
      <c r="D265" s="275"/>
      <c r="E265" s="275"/>
      <c r="F265" s="275"/>
      <c r="G265" s="315"/>
      <c r="H265" s="275"/>
      <c r="I265" s="275"/>
      <c r="J265" s="275"/>
      <c r="K265" s="315"/>
      <c r="L265" s="294"/>
      <c r="M265" s="294"/>
      <c r="N265" s="275"/>
      <c r="O265" s="99" t="s">
        <v>19</v>
      </c>
      <c r="P265" s="68">
        <f>SUM(P267,P269,P271,P273,P275,P277)</f>
        <v>1250</v>
      </c>
      <c r="Q265" s="68">
        <f t="shared" ref="Q265:AA265" si="85">SUM(Q267,Q269,Q271,Q273,Q275,Q277)</f>
        <v>7500</v>
      </c>
      <c r="R265" s="68">
        <f>SUM(R267,R269,R271,R273,R275,R277)</f>
        <v>30150</v>
      </c>
      <c r="S265" s="68">
        <f t="shared" si="85"/>
        <v>1250</v>
      </c>
      <c r="T265" s="68">
        <f t="shared" si="85"/>
        <v>5750</v>
      </c>
      <c r="U265" s="68">
        <f t="shared" si="85"/>
        <v>12500</v>
      </c>
      <c r="V265" s="68">
        <f t="shared" si="85"/>
        <v>11250</v>
      </c>
      <c r="W265" s="68">
        <f t="shared" si="85"/>
        <v>21250</v>
      </c>
      <c r="X265" s="68">
        <f t="shared" si="85"/>
        <v>26000</v>
      </c>
      <c r="Y265" s="68">
        <f t="shared" si="85"/>
        <v>23000</v>
      </c>
      <c r="Z265" s="68">
        <f t="shared" si="85"/>
        <v>1250</v>
      </c>
      <c r="AA265" s="68">
        <f t="shared" si="85"/>
        <v>1250</v>
      </c>
      <c r="AB265" s="265"/>
      <c r="AC265" s="262"/>
      <c r="AD265" s="262"/>
      <c r="AE265" s="262"/>
      <c r="AF265" s="262"/>
      <c r="AG265" s="315"/>
      <c r="AH265" s="265"/>
      <c r="AI265" s="262"/>
    </row>
    <row r="266" spans="1:35" s="45" customFormat="1">
      <c r="A266" s="296"/>
      <c r="B266" s="296"/>
      <c r="C266" s="304" t="s">
        <v>562</v>
      </c>
      <c r="D266" s="296"/>
      <c r="E266" s="296" t="s">
        <v>564</v>
      </c>
      <c r="F266" s="296">
        <v>307</v>
      </c>
      <c r="G266" s="316"/>
      <c r="H266" s="296"/>
      <c r="I266" s="296" t="s">
        <v>558</v>
      </c>
      <c r="J266" s="296" t="s">
        <v>563</v>
      </c>
      <c r="K266" s="316"/>
      <c r="L266" s="304" t="s">
        <v>34</v>
      </c>
      <c r="M266" s="304" t="s">
        <v>560</v>
      </c>
      <c r="N266" s="296" t="s">
        <v>695</v>
      </c>
      <c r="O266" s="75" t="s">
        <v>561</v>
      </c>
      <c r="P266" s="78"/>
      <c r="Q266" s="130"/>
      <c r="R266" s="130">
        <v>15000</v>
      </c>
      <c r="S266" s="130"/>
      <c r="T266" s="130">
        <v>5000</v>
      </c>
      <c r="U266" s="130"/>
      <c r="V266" s="130"/>
      <c r="W266" s="130"/>
      <c r="X266" s="130">
        <v>5000</v>
      </c>
      <c r="Y266" s="130">
        <v>5000</v>
      </c>
      <c r="Z266" s="130"/>
      <c r="AA266" s="130"/>
      <c r="AB266" s="307">
        <f>SUM(P267:AA267)</f>
        <v>20000</v>
      </c>
      <c r="AC266" s="273"/>
      <c r="AD266" s="273"/>
      <c r="AE266" s="273"/>
      <c r="AF266" s="273"/>
      <c r="AG266" s="316">
        <v>20</v>
      </c>
      <c r="AH266" s="260">
        <f>SUM(P267:U267)</f>
        <v>13500</v>
      </c>
      <c r="AI266" s="273"/>
    </row>
    <row r="267" spans="1:35" s="45" customFormat="1" ht="43.15" customHeight="1">
      <c r="A267" s="296"/>
      <c r="B267" s="296"/>
      <c r="C267" s="304"/>
      <c r="D267" s="296"/>
      <c r="E267" s="296"/>
      <c r="F267" s="296"/>
      <c r="G267" s="317"/>
      <c r="H267" s="296"/>
      <c r="I267" s="296"/>
      <c r="J267" s="296"/>
      <c r="K267" s="317"/>
      <c r="L267" s="304"/>
      <c r="M267" s="304"/>
      <c r="N267" s="296"/>
      <c r="O267" s="75" t="s">
        <v>19</v>
      </c>
      <c r="P267" s="78"/>
      <c r="Q267" s="130"/>
      <c r="R267" s="130">
        <v>9000</v>
      </c>
      <c r="S267" s="130"/>
      <c r="T267" s="46">
        <v>4500</v>
      </c>
      <c r="U267" s="46"/>
      <c r="V267" s="130"/>
      <c r="W267" s="130"/>
      <c r="X267" s="130">
        <v>1000</v>
      </c>
      <c r="Y267" s="130">
        <v>5500</v>
      </c>
      <c r="Z267" s="130"/>
      <c r="AA267" s="130"/>
      <c r="AB267" s="307"/>
      <c r="AC267" s="273"/>
      <c r="AD267" s="273"/>
      <c r="AE267" s="273"/>
      <c r="AF267" s="273"/>
      <c r="AG267" s="317"/>
      <c r="AH267" s="273"/>
      <c r="AI267" s="273"/>
    </row>
    <row r="268" spans="1:35" s="45" customFormat="1">
      <c r="A268" s="296"/>
      <c r="B268" s="296"/>
      <c r="C268" s="304" t="s">
        <v>922</v>
      </c>
      <c r="D268" s="296"/>
      <c r="E268" s="296" t="s">
        <v>564</v>
      </c>
      <c r="F268" s="296">
        <v>307</v>
      </c>
      <c r="G268" s="316"/>
      <c r="H268" s="296"/>
      <c r="I268" s="296" t="s">
        <v>558</v>
      </c>
      <c r="J268" s="296" t="s">
        <v>565</v>
      </c>
      <c r="K268" s="316"/>
      <c r="L268" s="304" t="s">
        <v>34</v>
      </c>
      <c r="M268" s="304" t="s">
        <v>566</v>
      </c>
      <c r="N268" s="296" t="s">
        <v>567</v>
      </c>
      <c r="O268" s="75" t="s">
        <v>697</v>
      </c>
      <c r="P268" s="75">
        <v>1</v>
      </c>
      <c r="Q268" s="75">
        <v>1</v>
      </c>
      <c r="R268" s="75">
        <v>1</v>
      </c>
      <c r="S268" s="75">
        <v>1</v>
      </c>
      <c r="T268" s="75">
        <v>1</v>
      </c>
      <c r="U268" s="75">
        <v>1</v>
      </c>
      <c r="V268" s="75">
        <v>1</v>
      </c>
      <c r="W268" s="75">
        <v>1</v>
      </c>
      <c r="X268" s="75">
        <v>1</v>
      </c>
      <c r="Y268" s="75">
        <v>1</v>
      </c>
      <c r="Z268" s="75">
        <v>1</v>
      </c>
      <c r="AA268" s="75">
        <v>1</v>
      </c>
      <c r="AB268" s="307">
        <f>SUM(P269:AA269)</f>
        <v>14950</v>
      </c>
      <c r="AC268" s="273"/>
      <c r="AD268" s="273"/>
      <c r="AE268" s="273"/>
      <c r="AF268" s="273"/>
      <c r="AG268" s="316">
        <v>15</v>
      </c>
      <c r="AH268" s="260">
        <f>SUM(P269:U269)</f>
        <v>7500</v>
      </c>
      <c r="AI268" s="273"/>
    </row>
    <row r="269" spans="1:35" s="45" customFormat="1" ht="28.15" customHeight="1">
      <c r="A269" s="296"/>
      <c r="B269" s="296"/>
      <c r="C269" s="304"/>
      <c r="D269" s="296"/>
      <c r="E269" s="296"/>
      <c r="F269" s="296"/>
      <c r="G269" s="317"/>
      <c r="H269" s="296"/>
      <c r="I269" s="296"/>
      <c r="J269" s="296"/>
      <c r="K269" s="317"/>
      <c r="L269" s="304"/>
      <c r="M269" s="304"/>
      <c r="N269" s="296"/>
      <c r="O269" s="75" t="s">
        <v>19</v>
      </c>
      <c r="P269" s="46">
        <v>1250</v>
      </c>
      <c r="Q269" s="46">
        <v>1250</v>
      </c>
      <c r="R269" s="46">
        <v>1250</v>
      </c>
      <c r="S269" s="46">
        <v>1250</v>
      </c>
      <c r="T269" s="46">
        <v>1250</v>
      </c>
      <c r="U269" s="46">
        <v>1250</v>
      </c>
      <c r="V269" s="46">
        <v>1250</v>
      </c>
      <c r="W269" s="46">
        <v>1250</v>
      </c>
      <c r="X269" s="46">
        <v>1200</v>
      </c>
      <c r="Y269" s="46">
        <v>1250</v>
      </c>
      <c r="Z269" s="46">
        <v>1250</v>
      </c>
      <c r="AA269" s="46">
        <v>1250</v>
      </c>
      <c r="AB269" s="307"/>
      <c r="AC269" s="273"/>
      <c r="AD269" s="273"/>
      <c r="AE269" s="273"/>
      <c r="AF269" s="273"/>
      <c r="AG269" s="317"/>
      <c r="AH269" s="273"/>
      <c r="AI269" s="273"/>
    </row>
    <row r="270" spans="1:35" s="45" customFormat="1">
      <c r="A270" s="316"/>
      <c r="B270" s="316"/>
      <c r="C270" s="365" t="s">
        <v>568</v>
      </c>
      <c r="D270" s="296"/>
      <c r="E270" s="316" t="s">
        <v>185</v>
      </c>
      <c r="F270" s="316">
        <v>301</v>
      </c>
      <c r="G270" s="316"/>
      <c r="H270" s="316"/>
      <c r="I270" s="316" t="s">
        <v>558</v>
      </c>
      <c r="J270" s="316" t="s">
        <v>565</v>
      </c>
      <c r="K270" s="296"/>
      <c r="L270" s="316" t="s">
        <v>570</v>
      </c>
      <c r="M270" s="316" t="s">
        <v>571</v>
      </c>
      <c r="N270" s="316" t="s">
        <v>569</v>
      </c>
      <c r="O270" s="75" t="s">
        <v>696</v>
      </c>
      <c r="P270" s="79"/>
      <c r="Q270" s="88"/>
      <c r="R270" s="88">
        <v>1</v>
      </c>
      <c r="S270" s="88"/>
      <c r="T270" s="88">
        <v>1</v>
      </c>
      <c r="U270" s="88"/>
      <c r="V270" s="88"/>
      <c r="W270" s="88">
        <v>1</v>
      </c>
      <c r="X270" s="88"/>
      <c r="Y270" s="88"/>
      <c r="Z270" s="88"/>
      <c r="AA270" s="88"/>
      <c r="AB270" s="389">
        <f>SUM(P271:AA271)</f>
        <v>18750</v>
      </c>
      <c r="AC270" s="296"/>
      <c r="AD270" s="273"/>
      <c r="AE270" s="296" t="s">
        <v>936</v>
      </c>
      <c r="AF270" s="296" t="s">
        <v>968</v>
      </c>
      <c r="AG270" s="121"/>
      <c r="AH270" s="260">
        <f>SUM(P271:U271)</f>
        <v>12500</v>
      </c>
      <c r="AI270" s="273"/>
    </row>
    <row r="271" spans="1:35" s="45" customFormat="1" ht="21" customHeight="1">
      <c r="A271" s="317"/>
      <c r="B271" s="317"/>
      <c r="C271" s="366"/>
      <c r="D271" s="296"/>
      <c r="E271" s="317"/>
      <c r="F271" s="317"/>
      <c r="G271" s="317"/>
      <c r="H271" s="317"/>
      <c r="I271" s="317"/>
      <c r="J271" s="317"/>
      <c r="K271" s="296"/>
      <c r="L271" s="317"/>
      <c r="M271" s="317"/>
      <c r="N271" s="317"/>
      <c r="O271" s="75" t="s">
        <v>19</v>
      </c>
      <c r="P271" s="95"/>
      <c r="Q271" s="53">
        <v>6250</v>
      </c>
      <c r="R271" s="53"/>
      <c r="S271" s="53"/>
      <c r="T271" s="53"/>
      <c r="U271" s="53">
        <v>6250</v>
      </c>
      <c r="V271" s="53"/>
      <c r="W271" s="53"/>
      <c r="X271" s="53"/>
      <c r="Y271" s="53">
        <v>6250</v>
      </c>
      <c r="Z271" s="53"/>
      <c r="AA271" s="53"/>
      <c r="AB271" s="389"/>
      <c r="AC271" s="296"/>
      <c r="AD271" s="273"/>
      <c r="AE271" s="296"/>
      <c r="AF271" s="296"/>
      <c r="AG271" s="229">
        <v>15</v>
      </c>
      <c r="AH271" s="273"/>
      <c r="AI271" s="273"/>
    </row>
    <row r="272" spans="1:35" s="45" customFormat="1">
      <c r="A272" s="316"/>
      <c r="B272" s="316"/>
      <c r="C272" s="365" t="s">
        <v>572</v>
      </c>
      <c r="D272" s="296"/>
      <c r="E272" s="316" t="s">
        <v>185</v>
      </c>
      <c r="F272" s="316">
        <v>302</v>
      </c>
      <c r="G272" s="316"/>
      <c r="H272" s="316"/>
      <c r="I272" s="316" t="s">
        <v>124</v>
      </c>
      <c r="J272" s="316" t="s">
        <v>694</v>
      </c>
      <c r="K272" s="342"/>
      <c r="L272" s="316" t="s">
        <v>573</v>
      </c>
      <c r="M272" s="316" t="s">
        <v>574</v>
      </c>
      <c r="N272" s="316" t="s">
        <v>43</v>
      </c>
      <c r="O272" s="75" t="s">
        <v>42</v>
      </c>
      <c r="P272" s="79"/>
      <c r="Q272" s="88"/>
      <c r="R272" s="88"/>
      <c r="S272" s="88"/>
      <c r="T272" s="88"/>
      <c r="U272" s="88"/>
      <c r="V272" s="88"/>
      <c r="W272" s="88"/>
      <c r="X272" s="75">
        <v>1</v>
      </c>
      <c r="Y272" s="88"/>
      <c r="Z272" s="88"/>
      <c r="AA272" s="88"/>
      <c r="AB272" s="307">
        <f>SUM(P273:AA273)</f>
        <v>13300</v>
      </c>
      <c r="AC272" s="296"/>
      <c r="AD272" s="273"/>
      <c r="AE272" s="296"/>
      <c r="AF272" s="296"/>
      <c r="AG272" s="232"/>
      <c r="AH272" s="260">
        <f>SUM(P273:U273)</f>
        <v>0</v>
      </c>
      <c r="AI272" s="273"/>
    </row>
    <row r="273" spans="1:35" s="45" customFormat="1" ht="35.450000000000003" customHeight="1">
      <c r="A273" s="317"/>
      <c r="B273" s="317"/>
      <c r="C273" s="366"/>
      <c r="D273" s="296"/>
      <c r="E273" s="317"/>
      <c r="F273" s="317"/>
      <c r="G273" s="317"/>
      <c r="H273" s="317"/>
      <c r="I273" s="317"/>
      <c r="J273" s="317"/>
      <c r="K273" s="317"/>
      <c r="L273" s="317"/>
      <c r="M273" s="317"/>
      <c r="N273" s="317"/>
      <c r="O273" s="75" t="s">
        <v>19</v>
      </c>
      <c r="P273" s="79"/>
      <c r="Q273" s="88"/>
      <c r="R273" s="88"/>
      <c r="S273" s="88"/>
      <c r="T273" s="88"/>
      <c r="U273" s="88"/>
      <c r="V273" s="88"/>
      <c r="W273" s="88"/>
      <c r="X273" s="130">
        <v>13300</v>
      </c>
      <c r="Y273" s="88"/>
      <c r="Z273" s="88"/>
      <c r="AA273" s="88"/>
      <c r="AB273" s="307"/>
      <c r="AC273" s="296"/>
      <c r="AD273" s="273"/>
      <c r="AE273" s="296"/>
      <c r="AF273" s="296"/>
      <c r="AG273" s="232">
        <v>15</v>
      </c>
      <c r="AH273" s="273"/>
      <c r="AI273" s="273"/>
    </row>
    <row r="274" spans="1:35" s="45" customFormat="1">
      <c r="A274" s="296"/>
      <c r="B274" s="296"/>
      <c r="C274" s="304" t="s">
        <v>575</v>
      </c>
      <c r="D274" s="296"/>
      <c r="E274" s="296" t="s">
        <v>576</v>
      </c>
      <c r="F274" s="296">
        <v>305</v>
      </c>
      <c r="G274" s="316"/>
      <c r="H274" s="296"/>
      <c r="I274" s="296" t="s">
        <v>558</v>
      </c>
      <c r="J274" s="296" t="s">
        <v>577</v>
      </c>
      <c r="K274" s="316"/>
      <c r="L274" s="304"/>
      <c r="M274" s="304" t="s">
        <v>578</v>
      </c>
      <c r="N274" s="296" t="s">
        <v>265</v>
      </c>
      <c r="O274" s="75" t="s">
        <v>42</v>
      </c>
      <c r="P274" s="79"/>
      <c r="Q274" s="88"/>
      <c r="R274" s="88"/>
      <c r="S274" s="88"/>
      <c r="T274" s="88"/>
      <c r="U274" s="88"/>
      <c r="V274" s="75">
        <v>1</v>
      </c>
      <c r="W274" s="88"/>
      <c r="X274" s="88"/>
      <c r="Y274" s="75">
        <v>1</v>
      </c>
      <c r="Z274" s="88"/>
      <c r="AA274" s="88"/>
      <c r="AB274" s="307">
        <f>SUM(P275:AA275)</f>
        <v>55500</v>
      </c>
      <c r="AC274" s="273"/>
      <c r="AD274" s="273"/>
      <c r="AE274" s="273"/>
      <c r="AF274" s="273"/>
      <c r="AG274" s="316">
        <v>20</v>
      </c>
      <c r="AH274" s="260">
        <f>SUM(P275:U275)</f>
        <v>5000</v>
      </c>
      <c r="AI274" s="273"/>
    </row>
    <row r="275" spans="1:35" s="45" customFormat="1" ht="37.15" customHeight="1">
      <c r="A275" s="296"/>
      <c r="B275" s="296"/>
      <c r="C275" s="304"/>
      <c r="D275" s="296"/>
      <c r="E275" s="296"/>
      <c r="F275" s="296"/>
      <c r="G275" s="317"/>
      <c r="H275" s="296"/>
      <c r="I275" s="296"/>
      <c r="J275" s="296"/>
      <c r="K275" s="317"/>
      <c r="L275" s="304"/>
      <c r="M275" s="304"/>
      <c r="N275" s="296"/>
      <c r="O275" s="75" t="s">
        <v>19</v>
      </c>
      <c r="P275" s="79"/>
      <c r="Q275" s="88"/>
      <c r="R275" s="88"/>
      <c r="S275" s="88"/>
      <c r="T275" s="88"/>
      <c r="U275" s="53">
        <v>5000</v>
      </c>
      <c r="V275" s="53">
        <v>10000</v>
      </c>
      <c r="W275" s="53">
        <v>20000</v>
      </c>
      <c r="X275" s="53">
        <v>10500</v>
      </c>
      <c r="Y275" s="53">
        <v>10000</v>
      </c>
      <c r="Z275" s="88"/>
      <c r="AA275" s="88"/>
      <c r="AB275" s="307"/>
      <c r="AC275" s="273"/>
      <c r="AD275" s="273"/>
      <c r="AE275" s="273"/>
      <c r="AF275" s="273"/>
      <c r="AG275" s="317"/>
      <c r="AH275" s="273"/>
      <c r="AI275" s="273"/>
    </row>
    <row r="276" spans="1:35" s="45" customFormat="1">
      <c r="A276" s="316"/>
      <c r="B276" s="316"/>
      <c r="C276" s="365" t="s">
        <v>579</v>
      </c>
      <c r="D276" s="316"/>
      <c r="E276" s="316" t="s">
        <v>826</v>
      </c>
      <c r="F276" s="310" t="s">
        <v>1048</v>
      </c>
      <c r="G276" s="316"/>
      <c r="H276" s="310"/>
      <c r="I276" s="316" t="s">
        <v>580</v>
      </c>
      <c r="J276" s="316" t="s">
        <v>421</v>
      </c>
      <c r="K276" s="316"/>
      <c r="L276" s="365" t="s">
        <v>581</v>
      </c>
      <c r="M276" s="365"/>
      <c r="N276" s="316" t="s">
        <v>334</v>
      </c>
      <c r="O276" s="75" t="s">
        <v>335</v>
      </c>
      <c r="P276" s="79"/>
      <c r="Q276" s="75"/>
      <c r="R276" s="75">
        <v>1</v>
      </c>
      <c r="S276" s="75"/>
      <c r="T276" s="88"/>
      <c r="U276" s="88"/>
      <c r="V276" s="88"/>
      <c r="W276" s="88"/>
      <c r="X276" s="88"/>
      <c r="Y276" s="88"/>
      <c r="Z276" s="88"/>
      <c r="AA276" s="88"/>
      <c r="AB276" s="307">
        <f>SUM(P277:AA277)</f>
        <v>19900</v>
      </c>
      <c r="AC276" s="282"/>
      <c r="AD276" s="282"/>
      <c r="AE276" s="282"/>
      <c r="AF276" s="282"/>
      <c r="AG276" s="316">
        <v>15</v>
      </c>
      <c r="AH276" s="260">
        <f>SUM(P277:U277)</f>
        <v>19900</v>
      </c>
      <c r="AI276" s="282"/>
    </row>
    <row r="277" spans="1:35" s="45" customFormat="1" ht="22.9" customHeight="1">
      <c r="A277" s="317"/>
      <c r="B277" s="317"/>
      <c r="C277" s="366"/>
      <c r="D277" s="317"/>
      <c r="E277" s="317"/>
      <c r="F277" s="311"/>
      <c r="G277" s="317"/>
      <c r="H277" s="311"/>
      <c r="I277" s="317"/>
      <c r="J277" s="317"/>
      <c r="K277" s="317"/>
      <c r="L277" s="366"/>
      <c r="M277" s="366"/>
      <c r="N277" s="317"/>
      <c r="O277" s="75" t="s">
        <v>40</v>
      </c>
      <c r="P277" s="79"/>
      <c r="Q277" s="53"/>
      <c r="R277" s="130">
        <v>19900</v>
      </c>
      <c r="S277" s="130"/>
      <c r="T277" s="88"/>
      <c r="U277" s="88"/>
      <c r="V277" s="88"/>
      <c r="W277" s="88"/>
      <c r="X277" s="88"/>
      <c r="Y277" s="88"/>
      <c r="Z277" s="88"/>
      <c r="AA277" s="88"/>
      <c r="AB277" s="307"/>
      <c r="AC277" s="283"/>
      <c r="AD277" s="283"/>
      <c r="AE277" s="283"/>
      <c r="AF277" s="283"/>
      <c r="AG277" s="317"/>
      <c r="AH277" s="273"/>
      <c r="AI277" s="283"/>
    </row>
    <row r="278" spans="1:35" s="111" customFormat="1" ht="37.5">
      <c r="A278" s="275">
        <v>29</v>
      </c>
      <c r="B278" s="275" t="s">
        <v>1135</v>
      </c>
      <c r="C278" s="294" t="s">
        <v>849</v>
      </c>
      <c r="D278" s="275">
        <v>2</v>
      </c>
      <c r="E278" s="275" t="s">
        <v>583</v>
      </c>
      <c r="F278" s="275">
        <v>305</v>
      </c>
      <c r="G278" s="314">
        <v>3</v>
      </c>
      <c r="H278" s="275" t="s">
        <v>557</v>
      </c>
      <c r="I278" s="275" t="s">
        <v>580</v>
      </c>
      <c r="J278" s="275" t="s">
        <v>421</v>
      </c>
      <c r="K278" s="314" t="s">
        <v>38</v>
      </c>
      <c r="L278" s="294"/>
      <c r="M278" s="294"/>
      <c r="N278" s="275" t="s">
        <v>740</v>
      </c>
      <c r="O278" s="99" t="s">
        <v>41</v>
      </c>
      <c r="P278" s="108"/>
      <c r="Q278" s="108"/>
      <c r="R278" s="108"/>
      <c r="S278" s="108">
        <v>1</v>
      </c>
      <c r="T278" s="108"/>
      <c r="U278" s="108"/>
      <c r="V278" s="108"/>
      <c r="W278" s="108"/>
      <c r="X278" s="108"/>
      <c r="Y278" s="108"/>
      <c r="Z278" s="108"/>
      <c r="AA278" s="108"/>
      <c r="AB278" s="265">
        <f>SUM(P279:AA279)</f>
        <v>19000</v>
      </c>
      <c r="AC278" s="262" t="s">
        <v>998</v>
      </c>
      <c r="AD278" s="262" t="s">
        <v>983</v>
      </c>
      <c r="AE278" s="262"/>
      <c r="AF278" s="262"/>
      <c r="AG278" s="314">
        <v>100</v>
      </c>
      <c r="AH278" s="265">
        <f>SUM(AH280:AH283)</f>
        <v>19000</v>
      </c>
      <c r="AI278" s="262" t="s">
        <v>983</v>
      </c>
    </row>
    <row r="279" spans="1:35" s="111" customFormat="1" ht="45" customHeight="1">
      <c r="A279" s="275"/>
      <c r="B279" s="275"/>
      <c r="C279" s="294"/>
      <c r="D279" s="275"/>
      <c r="E279" s="275"/>
      <c r="F279" s="275"/>
      <c r="G279" s="315"/>
      <c r="H279" s="275"/>
      <c r="I279" s="275"/>
      <c r="J279" s="275"/>
      <c r="K279" s="315"/>
      <c r="L279" s="294"/>
      <c r="M279" s="294"/>
      <c r="N279" s="275"/>
      <c r="O279" s="99" t="s">
        <v>19</v>
      </c>
      <c r="P279" s="112">
        <f>SUM(P281,P283)</f>
        <v>0</v>
      </c>
      <c r="Q279" s="112">
        <f t="shared" ref="Q279:AA279" si="86">SUM(Q281,Q283)</f>
        <v>0</v>
      </c>
      <c r="R279" s="112">
        <f t="shared" si="86"/>
        <v>19000</v>
      </c>
      <c r="S279" s="112">
        <f t="shared" si="86"/>
        <v>0</v>
      </c>
      <c r="T279" s="112">
        <f t="shared" si="86"/>
        <v>0</v>
      </c>
      <c r="U279" s="112">
        <f t="shared" si="86"/>
        <v>0</v>
      </c>
      <c r="V279" s="112">
        <f t="shared" si="86"/>
        <v>0</v>
      </c>
      <c r="W279" s="112">
        <f t="shared" si="86"/>
        <v>0</v>
      </c>
      <c r="X279" s="112">
        <f t="shared" si="86"/>
        <v>0</v>
      </c>
      <c r="Y279" s="112">
        <f t="shared" si="86"/>
        <v>0</v>
      </c>
      <c r="Z279" s="112">
        <f t="shared" si="86"/>
        <v>0</v>
      </c>
      <c r="AA279" s="112">
        <f t="shared" si="86"/>
        <v>0</v>
      </c>
      <c r="AB279" s="265"/>
      <c r="AC279" s="262"/>
      <c r="AD279" s="262"/>
      <c r="AE279" s="262"/>
      <c r="AF279" s="262"/>
      <c r="AG279" s="315"/>
      <c r="AH279" s="265"/>
      <c r="AI279" s="262"/>
    </row>
    <row r="280" spans="1:35" s="45" customFormat="1" ht="37.5">
      <c r="A280" s="296"/>
      <c r="B280" s="296"/>
      <c r="C280" s="304" t="s">
        <v>582</v>
      </c>
      <c r="D280" s="296"/>
      <c r="E280" s="296" t="s">
        <v>583</v>
      </c>
      <c r="F280" s="296">
        <v>305</v>
      </c>
      <c r="G280" s="316"/>
      <c r="H280" s="296"/>
      <c r="I280" s="296" t="s">
        <v>580</v>
      </c>
      <c r="J280" s="296" t="s">
        <v>421</v>
      </c>
      <c r="K280" s="316"/>
      <c r="L280" s="304" t="s">
        <v>584</v>
      </c>
      <c r="M280" s="304"/>
      <c r="N280" s="296" t="s">
        <v>45</v>
      </c>
      <c r="O280" s="75" t="s">
        <v>41</v>
      </c>
      <c r="P280" s="79"/>
      <c r="Q280" s="88"/>
      <c r="R280" s="75">
        <v>1</v>
      </c>
      <c r="S280" s="75"/>
      <c r="T280" s="88"/>
      <c r="U280" s="88"/>
      <c r="V280" s="88"/>
      <c r="W280" s="88"/>
      <c r="X280" s="88"/>
      <c r="Y280" s="88"/>
      <c r="Z280" s="88"/>
      <c r="AA280" s="88"/>
      <c r="AB280" s="389">
        <f>SUM(P281:AA281)</f>
        <v>4000</v>
      </c>
      <c r="AC280" s="273"/>
      <c r="AD280" s="273"/>
      <c r="AE280" s="273" t="s">
        <v>969</v>
      </c>
      <c r="AF280" s="273" t="s">
        <v>1014</v>
      </c>
      <c r="AG280" s="316">
        <v>20</v>
      </c>
      <c r="AH280" s="260">
        <f>SUM(P281:U281)</f>
        <v>4000</v>
      </c>
      <c r="AI280" s="273"/>
    </row>
    <row r="281" spans="1:35" s="45" customFormat="1" ht="39" customHeight="1">
      <c r="A281" s="296"/>
      <c r="B281" s="296"/>
      <c r="C281" s="304"/>
      <c r="D281" s="296"/>
      <c r="E281" s="296"/>
      <c r="F281" s="296"/>
      <c r="G281" s="317"/>
      <c r="H281" s="296"/>
      <c r="I281" s="296"/>
      <c r="J281" s="296"/>
      <c r="K281" s="317"/>
      <c r="L281" s="304"/>
      <c r="M281" s="304"/>
      <c r="N281" s="296"/>
      <c r="O281" s="75" t="s">
        <v>19</v>
      </c>
      <c r="P281" s="79"/>
      <c r="Q281" s="88"/>
      <c r="R281" s="132">
        <v>4000</v>
      </c>
      <c r="S281" s="75"/>
      <c r="T281" s="88"/>
      <c r="U281" s="88"/>
      <c r="V281" s="88"/>
      <c r="W281" s="88"/>
      <c r="X281" s="88"/>
      <c r="Y281" s="88"/>
      <c r="Z281" s="88"/>
      <c r="AA281" s="88"/>
      <c r="AB281" s="389"/>
      <c r="AC281" s="273"/>
      <c r="AD281" s="273"/>
      <c r="AE281" s="273"/>
      <c r="AF281" s="273"/>
      <c r="AG281" s="317"/>
      <c r="AH281" s="273"/>
      <c r="AI281" s="273"/>
    </row>
    <row r="282" spans="1:35" s="45" customFormat="1">
      <c r="A282" s="296"/>
      <c r="B282" s="296"/>
      <c r="C282" s="304" t="s">
        <v>585</v>
      </c>
      <c r="D282" s="296"/>
      <c r="E282" s="296" t="s">
        <v>576</v>
      </c>
      <c r="F282" s="302" t="s">
        <v>1049</v>
      </c>
      <c r="G282" s="316"/>
      <c r="H282" s="302"/>
      <c r="I282" s="296" t="s">
        <v>580</v>
      </c>
      <c r="J282" s="296" t="s">
        <v>421</v>
      </c>
      <c r="K282" s="316"/>
      <c r="L282" s="304" t="s">
        <v>586</v>
      </c>
      <c r="M282" s="304"/>
      <c r="N282" s="296" t="s">
        <v>415</v>
      </c>
      <c r="O282" s="75" t="s">
        <v>44</v>
      </c>
      <c r="P282" s="79"/>
      <c r="Q282" s="88"/>
      <c r="R282" s="75">
        <v>20</v>
      </c>
      <c r="S282" s="88"/>
      <c r="T282" s="88"/>
      <c r="U282" s="88"/>
      <c r="V282" s="88"/>
      <c r="W282" s="88"/>
      <c r="X282" s="88"/>
      <c r="Y282" s="88"/>
      <c r="Z282" s="75"/>
      <c r="AA282" s="88"/>
      <c r="AB282" s="389">
        <f>SUM(P283:AA283)</f>
        <v>15000</v>
      </c>
      <c r="AC282" s="273" t="s">
        <v>654</v>
      </c>
      <c r="AD282" s="273"/>
      <c r="AE282" s="273" t="s">
        <v>937</v>
      </c>
      <c r="AF282" s="273" t="s">
        <v>938</v>
      </c>
      <c r="AG282" s="316">
        <v>80</v>
      </c>
      <c r="AH282" s="260">
        <f>SUM(P283:U283)</f>
        <v>15000</v>
      </c>
      <c r="AI282" s="273"/>
    </row>
    <row r="283" spans="1:35" s="45" customFormat="1" ht="25.15" customHeight="1">
      <c r="A283" s="296"/>
      <c r="B283" s="296"/>
      <c r="C283" s="304"/>
      <c r="D283" s="296"/>
      <c r="E283" s="296"/>
      <c r="F283" s="302"/>
      <c r="G283" s="317"/>
      <c r="H283" s="302"/>
      <c r="I283" s="296"/>
      <c r="J283" s="296"/>
      <c r="K283" s="317"/>
      <c r="L283" s="304"/>
      <c r="M283" s="304"/>
      <c r="N283" s="296"/>
      <c r="O283" s="75" t="s">
        <v>19</v>
      </c>
      <c r="P283" s="95"/>
      <c r="Q283" s="53"/>
      <c r="R283" s="132">
        <v>15000</v>
      </c>
      <c r="S283" s="53"/>
      <c r="T283" s="53"/>
      <c r="U283" s="53"/>
      <c r="V283" s="53"/>
      <c r="W283" s="53"/>
      <c r="X283" s="53"/>
      <c r="Y283" s="53"/>
      <c r="Z283" s="53"/>
      <c r="AA283" s="88"/>
      <c r="AB283" s="389"/>
      <c r="AC283" s="273"/>
      <c r="AD283" s="273"/>
      <c r="AE283" s="273"/>
      <c r="AF283" s="273"/>
      <c r="AG283" s="317"/>
      <c r="AH283" s="273"/>
      <c r="AI283" s="273"/>
    </row>
    <row r="284" spans="1:35" s="45" customFormat="1">
      <c r="A284" s="145"/>
      <c r="B284" s="145"/>
      <c r="C284" s="145" t="s">
        <v>625</v>
      </c>
      <c r="D284" s="103"/>
      <c r="E284" s="103"/>
      <c r="F284" s="145"/>
      <c r="G284" s="103"/>
      <c r="H284" s="103"/>
      <c r="I284" s="103"/>
      <c r="J284" s="103"/>
      <c r="K284" s="103"/>
      <c r="L284" s="145"/>
      <c r="M284" s="146"/>
      <c r="N284" s="103"/>
      <c r="O284" s="103"/>
      <c r="P284" s="147">
        <f>P285</f>
        <v>0</v>
      </c>
      <c r="Q284" s="147">
        <f t="shared" ref="Q284:AA284" si="87">Q285</f>
        <v>0</v>
      </c>
      <c r="R284" s="147">
        <f t="shared" si="87"/>
        <v>10000</v>
      </c>
      <c r="S284" s="147">
        <f t="shared" si="87"/>
        <v>5000</v>
      </c>
      <c r="T284" s="147">
        <f t="shared" si="87"/>
        <v>0</v>
      </c>
      <c r="U284" s="147">
        <f t="shared" si="87"/>
        <v>0</v>
      </c>
      <c r="V284" s="147">
        <f t="shared" si="87"/>
        <v>5000</v>
      </c>
      <c r="W284" s="147">
        <f t="shared" si="87"/>
        <v>0</v>
      </c>
      <c r="X284" s="147">
        <f t="shared" si="87"/>
        <v>0</v>
      </c>
      <c r="Y284" s="147">
        <f t="shared" si="87"/>
        <v>0</v>
      </c>
      <c r="Z284" s="147">
        <f t="shared" si="87"/>
        <v>0</v>
      </c>
      <c r="AA284" s="147">
        <f t="shared" si="87"/>
        <v>0</v>
      </c>
      <c r="AB284" s="59">
        <f>SUM(P284:AA284)</f>
        <v>20000</v>
      </c>
      <c r="AC284" s="146"/>
      <c r="AD284" s="146"/>
      <c r="AE284" s="146"/>
      <c r="AF284" s="146"/>
      <c r="AG284" s="146"/>
      <c r="AH284" s="59">
        <f>SUM(AH285)</f>
        <v>15000</v>
      </c>
      <c r="AI284" s="146"/>
    </row>
    <row r="285" spans="1:35" s="45" customFormat="1">
      <c r="A285" s="148"/>
      <c r="B285" s="148"/>
      <c r="C285" s="148" t="s">
        <v>626</v>
      </c>
      <c r="D285" s="73"/>
      <c r="E285" s="73"/>
      <c r="F285" s="148"/>
      <c r="G285" s="73"/>
      <c r="H285" s="73"/>
      <c r="I285" s="73"/>
      <c r="J285" s="73"/>
      <c r="K285" s="73"/>
      <c r="L285" s="148"/>
      <c r="M285" s="149"/>
      <c r="N285" s="235"/>
      <c r="O285" s="73"/>
      <c r="P285" s="150">
        <f>P287</f>
        <v>0</v>
      </c>
      <c r="Q285" s="150">
        <f t="shared" ref="Q285:AA285" si="88">Q287</f>
        <v>0</v>
      </c>
      <c r="R285" s="150">
        <f t="shared" si="88"/>
        <v>10000</v>
      </c>
      <c r="S285" s="150">
        <f t="shared" si="88"/>
        <v>5000</v>
      </c>
      <c r="T285" s="150">
        <f t="shared" si="88"/>
        <v>0</v>
      </c>
      <c r="U285" s="150">
        <f t="shared" si="88"/>
        <v>0</v>
      </c>
      <c r="V285" s="150">
        <f t="shared" si="88"/>
        <v>5000</v>
      </c>
      <c r="W285" s="150">
        <f t="shared" si="88"/>
        <v>0</v>
      </c>
      <c r="X285" s="150">
        <f t="shared" si="88"/>
        <v>0</v>
      </c>
      <c r="Y285" s="150">
        <f t="shared" si="88"/>
        <v>0</v>
      </c>
      <c r="Z285" s="150">
        <f t="shared" si="88"/>
        <v>0</v>
      </c>
      <c r="AA285" s="150">
        <f t="shared" si="88"/>
        <v>0</v>
      </c>
      <c r="AB285" s="71">
        <f>SUM(P285:AA285)</f>
        <v>20000</v>
      </c>
      <c r="AC285" s="149"/>
      <c r="AD285" s="149"/>
      <c r="AE285" s="149"/>
      <c r="AF285" s="149"/>
      <c r="AG285" s="149"/>
      <c r="AH285" s="71">
        <f>SUM(AH286)</f>
        <v>15000</v>
      </c>
      <c r="AI285" s="149"/>
    </row>
    <row r="286" spans="1:35" s="45" customFormat="1">
      <c r="A286" s="303"/>
      <c r="B286" s="303" t="s">
        <v>1136</v>
      </c>
      <c r="C286" s="306" t="s">
        <v>698</v>
      </c>
      <c r="D286" s="303"/>
      <c r="E286" s="303"/>
      <c r="F286" s="306"/>
      <c r="G286" s="284"/>
      <c r="H286" s="303"/>
      <c r="I286" s="303"/>
      <c r="J286" s="303"/>
      <c r="K286" s="284"/>
      <c r="L286" s="306"/>
      <c r="M286" s="306"/>
      <c r="N286" s="303" t="s">
        <v>486</v>
      </c>
      <c r="O286" s="81" t="s">
        <v>127</v>
      </c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  <c r="AA286" s="129"/>
      <c r="AB286" s="307">
        <f>SUM(P287:AA287)</f>
        <v>20000</v>
      </c>
      <c r="AC286" s="289" t="s">
        <v>997</v>
      </c>
      <c r="AD286" s="318" t="s">
        <v>984</v>
      </c>
      <c r="AE286" s="318"/>
      <c r="AF286" s="318"/>
      <c r="AG286" s="284"/>
      <c r="AH286" s="260">
        <f>SUM(AH288)</f>
        <v>15000</v>
      </c>
      <c r="AI286" s="318" t="s">
        <v>984</v>
      </c>
    </row>
    <row r="287" spans="1:35" s="45" customFormat="1">
      <c r="A287" s="303"/>
      <c r="B287" s="303"/>
      <c r="C287" s="306"/>
      <c r="D287" s="303"/>
      <c r="E287" s="303"/>
      <c r="F287" s="306"/>
      <c r="G287" s="285"/>
      <c r="H287" s="303"/>
      <c r="I287" s="303"/>
      <c r="J287" s="303"/>
      <c r="K287" s="285"/>
      <c r="L287" s="306"/>
      <c r="M287" s="306"/>
      <c r="N287" s="303"/>
      <c r="O287" s="81" t="s">
        <v>19</v>
      </c>
      <c r="P287" s="151">
        <f>P289</f>
        <v>0</v>
      </c>
      <c r="Q287" s="151">
        <f t="shared" ref="Q287:AA287" si="89">Q289</f>
        <v>0</v>
      </c>
      <c r="R287" s="151">
        <f t="shared" si="89"/>
        <v>10000</v>
      </c>
      <c r="S287" s="151">
        <f t="shared" si="89"/>
        <v>5000</v>
      </c>
      <c r="T287" s="151">
        <f t="shared" si="89"/>
        <v>0</v>
      </c>
      <c r="U287" s="151">
        <f t="shared" si="89"/>
        <v>0</v>
      </c>
      <c r="V287" s="151">
        <f t="shared" si="89"/>
        <v>5000</v>
      </c>
      <c r="W287" s="151">
        <f t="shared" si="89"/>
        <v>0</v>
      </c>
      <c r="X287" s="151">
        <f t="shared" si="89"/>
        <v>0</v>
      </c>
      <c r="Y287" s="151">
        <f t="shared" si="89"/>
        <v>0</v>
      </c>
      <c r="Z287" s="151">
        <f t="shared" si="89"/>
        <v>0</v>
      </c>
      <c r="AA287" s="151">
        <f t="shared" si="89"/>
        <v>0</v>
      </c>
      <c r="AB287" s="307"/>
      <c r="AC287" s="289"/>
      <c r="AD287" s="318"/>
      <c r="AE287" s="318"/>
      <c r="AF287" s="318"/>
      <c r="AG287" s="285"/>
      <c r="AH287" s="273"/>
      <c r="AI287" s="318"/>
    </row>
    <row r="288" spans="1:35" s="111" customFormat="1">
      <c r="A288" s="275">
        <v>30</v>
      </c>
      <c r="B288" s="275" t="s">
        <v>1137</v>
      </c>
      <c r="C288" s="294" t="s">
        <v>850</v>
      </c>
      <c r="D288" s="275">
        <v>1</v>
      </c>
      <c r="E288" s="275" t="s">
        <v>628</v>
      </c>
      <c r="F288" s="295" t="s">
        <v>1050</v>
      </c>
      <c r="G288" s="314">
        <v>1</v>
      </c>
      <c r="H288" s="295" t="s">
        <v>32</v>
      </c>
      <c r="I288" s="275" t="s">
        <v>160</v>
      </c>
      <c r="J288" s="275" t="s">
        <v>161</v>
      </c>
      <c r="K288" s="314" t="s">
        <v>629</v>
      </c>
      <c r="L288" s="294"/>
      <c r="M288" s="294"/>
      <c r="N288" s="275" t="s">
        <v>486</v>
      </c>
      <c r="O288" s="99" t="s">
        <v>127</v>
      </c>
      <c r="P288" s="108"/>
      <c r="Q288" s="108"/>
      <c r="R288" s="99">
        <v>3</v>
      </c>
      <c r="S288" s="99">
        <v>1</v>
      </c>
      <c r="T288" s="99"/>
      <c r="U288" s="99"/>
      <c r="V288" s="99">
        <v>1</v>
      </c>
      <c r="W288" s="108"/>
      <c r="X288" s="108"/>
      <c r="Y288" s="108"/>
      <c r="Z288" s="108"/>
      <c r="AA288" s="108"/>
      <c r="AB288" s="265">
        <f>SUM(P289:AA289)</f>
        <v>20000</v>
      </c>
      <c r="AC288" s="262" t="s">
        <v>998</v>
      </c>
      <c r="AD288" s="262" t="s">
        <v>984</v>
      </c>
      <c r="AE288" s="262"/>
      <c r="AF288" s="262"/>
      <c r="AG288" s="314">
        <v>100</v>
      </c>
      <c r="AH288" s="265">
        <f>SUM(AH290:AH295)</f>
        <v>15000</v>
      </c>
      <c r="AI288" s="262" t="s">
        <v>984</v>
      </c>
    </row>
    <row r="289" spans="1:35" s="111" customFormat="1">
      <c r="A289" s="275"/>
      <c r="B289" s="275"/>
      <c r="C289" s="294"/>
      <c r="D289" s="275"/>
      <c r="E289" s="275"/>
      <c r="F289" s="295"/>
      <c r="G289" s="315"/>
      <c r="H289" s="295"/>
      <c r="I289" s="275"/>
      <c r="J289" s="275"/>
      <c r="K289" s="315"/>
      <c r="L289" s="294"/>
      <c r="M289" s="294"/>
      <c r="N289" s="275"/>
      <c r="O289" s="99" t="s">
        <v>19</v>
      </c>
      <c r="P289" s="68">
        <f>SUM(P291,P293,P295)</f>
        <v>0</v>
      </c>
      <c r="Q289" s="68">
        <f t="shared" ref="Q289:AA289" si="90">SUM(Q291,Q293,Q295)</f>
        <v>0</v>
      </c>
      <c r="R289" s="68">
        <f t="shared" si="90"/>
        <v>10000</v>
      </c>
      <c r="S289" s="68">
        <f t="shared" si="90"/>
        <v>5000</v>
      </c>
      <c r="T289" s="68">
        <f t="shared" si="90"/>
        <v>0</v>
      </c>
      <c r="U289" s="68">
        <f t="shared" si="90"/>
        <v>0</v>
      </c>
      <c r="V289" s="68">
        <f t="shared" si="90"/>
        <v>5000</v>
      </c>
      <c r="W289" s="68">
        <f t="shared" si="90"/>
        <v>0</v>
      </c>
      <c r="X289" s="68">
        <f t="shared" si="90"/>
        <v>0</v>
      </c>
      <c r="Y289" s="68">
        <f t="shared" si="90"/>
        <v>0</v>
      </c>
      <c r="Z289" s="68">
        <f t="shared" si="90"/>
        <v>0</v>
      </c>
      <c r="AA289" s="68">
        <f t="shared" si="90"/>
        <v>0</v>
      </c>
      <c r="AB289" s="265"/>
      <c r="AC289" s="262"/>
      <c r="AD289" s="262"/>
      <c r="AE289" s="262"/>
      <c r="AF289" s="262"/>
      <c r="AG289" s="315"/>
      <c r="AH289" s="265"/>
      <c r="AI289" s="262"/>
    </row>
    <row r="290" spans="1:35" s="45" customFormat="1">
      <c r="A290" s="296"/>
      <c r="B290" s="296"/>
      <c r="C290" s="304" t="s">
        <v>627</v>
      </c>
      <c r="D290" s="296">
        <v>1</v>
      </c>
      <c r="E290" s="296" t="s">
        <v>628</v>
      </c>
      <c r="F290" s="302" t="s">
        <v>1050</v>
      </c>
      <c r="G290" s="316">
        <v>1</v>
      </c>
      <c r="H290" s="302" t="s">
        <v>32</v>
      </c>
      <c r="I290" s="296" t="s">
        <v>160</v>
      </c>
      <c r="J290" s="296" t="s">
        <v>161</v>
      </c>
      <c r="K290" s="316" t="s">
        <v>629</v>
      </c>
      <c r="L290" s="304"/>
      <c r="M290" s="296" t="s">
        <v>630</v>
      </c>
      <c r="N290" s="296" t="s">
        <v>486</v>
      </c>
      <c r="O290" s="152" t="s">
        <v>127</v>
      </c>
      <c r="P290" s="79"/>
      <c r="Q290" s="88"/>
      <c r="R290" s="75">
        <v>3</v>
      </c>
      <c r="S290" s="75">
        <v>1</v>
      </c>
      <c r="T290" s="88"/>
      <c r="U290" s="88"/>
      <c r="V290" s="75">
        <v>1</v>
      </c>
      <c r="W290" s="75"/>
      <c r="X290" s="88"/>
      <c r="Y290" s="88"/>
      <c r="Z290" s="88"/>
      <c r="AA290" s="88"/>
      <c r="AB290" s="307">
        <f>SUM(P291:AA291)</f>
        <v>20000</v>
      </c>
      <c r="AC290" s="273"/>
      <c r="AD290" s="273"/>
      <c r="AE290" s="273"/>
      <c r="AF290" s="273"/>
      <c r="AG290" s="316">
        <v>80</v>
      </c>
      <c r="AH290" s="260">
        <f>SUM(P291:U291)</f>
        <v>15000</v>
      </c>
      <c r="AI290" s="273"/>
    </row>
    <row r="291" spans="1:35" s="45" customFormat="1" ht="46.9" customHeight="1">
      <c r="A291" s="296"/>
      <c r="B291" s="296"/>
      <c r="C291" s="304"/>
      <c r="D291" s="296"/>
      <c r="E291" s="296"/>
      <c r="F291" s="302"/>
      <c r="G291" s="317"/>
      <c r="H291" s="302"/>
      <c r="I291" s="296"/>
      <c r="J291" s="296"/>
      <c r="K291" s="317"/>
      <c r="L291" s="304"/>
      <c r="M291" s="296"/>
      <c r="N291" s="296"/>
      <c r="O291" s="75" t="s">
        <v>19</v>
      </c>
      <c r="P291" s="79"/>
      <c r="Q291" s="88"/>
      <c r="R291" s="46">
        <v>10000</v>
      </c>
      <c r="S291" s="46">
        <v>5000</v>
      </c>
      <c r="T291" s="130"/>
      <c r="U291" s="130"/>
      <c r="V291" s="46">
        <v>5000</v>
      </c>
      <c r="W291" s="153"/>
      <c r="X291" s="88"/>
      <c r="Y291" s="88"/>
      <c r="Z291" s="88"/>
      <c r="AA291" s="88"/>
      <c r="AB291" s="307"/>
      <c r="AC291" s="273"/>
      <c r="AD291" s="273"/>
      <c r="AE291" s="273"/>
      <c r="AF291" s="273"/>
      <c r="AG291" s="317"/>
      <c r="AH291" s="273"/>
      <c r="AI291" s="273"/>
    </row>
    <row r="292" spans="1:35" s="45" customFormat="1">
      <c r="A292" s="296"/>
      <c r="B292" s="296"/>
      <c r="C292" s="304" t="s">
        <v>631</v>
      </c>
      <c r="D292" s="296">
        <v>2</v>
      </c>
      <c r="E292" s="296" t="s">
        <v>628</v>
      </c>
      <c r="F292" s="302" t="s">
        <v>1050</v>
      </c>
      <c r="G292" s="316">
        <v>1</v>
      </c>
      <c r="H292" s="310" t="s">
        <v>32</v>
      </c>
      <c r="I292" s="316" t="s">
        <v>160</v>
      </c>
      <c r="J292" s="296" t="s">
        <v>161</v>
      </c>
      <c r="K292" s="316" t="s">
        <v>629</v>
      </c>
      <c r="L292" s="304"/>
      <c r="M292" s="296" t="s">
        <v>630</v>
      </c>
      <c r="N292" s="296" t="s">
        <v>156</v>
      </c>
      <c r="O292" s="152" t="s">
        <v>94</v>
      </c>
      <c r="P292" s="79"/>
      <c r="Q292" s="88"/>
      <c r="R292" s="75">
        <v>3</v>
      </c>
      <c r="S292" s="75">
        <v>1</v>
      </c>
      <c r="T292" s="75"/>
      <c r="U292" s="75"/>
      <c r="V292" s="75">
        <v>1</v>
      </c>
      <c r="W292" s="88"/>
      <c r="X292" s="88"/>
      <c r="Y292" s="88"/>
      <c r="Z292" s="88"/>
      <c r="AA292" s="88"/>
      <c r="AB292" s="307">
        <f>SUM(P293:AA293)</f>
        <v>0</v>
      </c>
      <c r="AC292" s="273"/>
      <c r="AD292" s="273"/>
      <c r="AE292" s="273"/>
      <c r="AF292" s="273"/>
      <c r="AG292" s="316">
        <v>10</v>
      </c>
      <c r="AH292" s="260">
        <f>SUM(P293:U293)</f>
        <v>0</v>
      </c>
      <c r="AI292" s="273"/>
    </row>
    <row r="293" spans="1:35" s="45" customFormat="1">
      <c r="A293" s="296"/>
      <c r="B293" s="296"/>
      <c r="C293" s="304"/>
      <c r="D293" s="296"/>
      <c r="E293" s="296"/>
      <c r="F293" s="302"/>
      <c r="G293" s="317"/>
      <c r="H293" s="311"/>
      <c r="I293" s="317"/>
      <c r="J293" s="296"/>
      <c r="K293" s="317"/>
      <c r="L293" s="304"/>
      <c r="M293" s="296"/>
      <c r="N293" s="296"/>
      <c r="O293" s="75" t="s">
        <v>19</v>
      </c>
      <c r="P293" s="79"/>
      <c r="Q293" s="88"/>
      <c r="R293" s="75"/>
      <c r="S293" s="75"/>
      <c r="T293" s="75"/>
      <c r="U293" s="75"/>
      <c r="V293" s="75"/>
      <c r="W293" s="88"/>
      <c r="X293" s="88"/>
      <c r="Y293" s="88"/>
      <c r="Z293" s="88"/>
      <c r="AA293" s="88"/>
      <c r="AB293" s="307"/>
      <c r="AC293" s="273"/>
      <c r="AD293" s="273"/>
      <c r="AE293" s="273"/>
      <c r="AF293" s="273"/>
      <c r="AG293" s="317"/>
      <c r="AH293" s="273"/>
      <c r="AI293" s="273"/>
    </row>
    <row r="294" spans="1:35" s="45" customFormat="1">
      <c r="A294" s="303"/>
      <c r="B294" s="303"/>
      <c r="C294" s="304" t="s">
        <v>632</v>
      </c>
      <c r="D294" s="296">
        <v>3</v>
      </c>
      <c r="E294" s="296" t="s">
        <v>628</v>
      </c>
      <c r="F294" s="302" t="s">
        <v>1050</v>
      </c>
      <c r="G294" s="316">
        <v>1</v>
      </c>
      <c r="H294" s="310" t="s">
        <v>32</v>
      </c>
      <c r="I294" s="316" t="s">
        <v>160</v>
      </c>
      <c r="J294" s="296" t="s">
        <v>161</v>
      </c>
      <c r="K294" s="316" t="s">
        <v>629</v>
      </c>
      <c r="L294" s="304" t="s">
        <v>633</v>
      </c>
      <c r="M294" s="306"/>
      <c r="N294" s="296" t="s">
        <v>334</v>
      </c>
      <c r="O294" s="75" t="s">
        <v>335</v>
      </c>
      <c r="P294" s="129"/>
      <c r="Q294" s="138"/>
      <c r="R294" s="81"/>
      <c r="S294" s="225"/>
      <c r="T294" s="225"/>
      <c r="U294" s="225"/>
      <c r="V294" s="224">
        <v>1</v>
      </c>
      <c r="W294" s="138"/>
      <c r="X294" s="138"/>
      <c r="Y294" s="138"/>
      <c r="Z294" s="138"/>
      <c r="AA294" s="138"/>
      <c r="AB294" s="307">
        <f>SUM(P295:AA295)</f>
        <v>0</v>
      </c>
      <c r="AC294" s="318"/>
      <c r="AD294" s="318"/>
      <c r="AE294" s="318"/>
      <c r="AF294" s="318"/>
      <c r="AG294" s="316">
        <v>10</v>
      </c>
      <c r="AH294" s="260">
        <f>SUM(P295:U295)</f>
        <v>0</v>
      </c>
      <c r="AI294" s="318"/>
    </row>
    <row r="295" spans="1:35" s="45" customFormat="1">
      <c r="A295" s="303"/>
      <c r="B295" s="303"/>
      <c r="C295" s="304"/>
      <c r="D295" s="296"/>
      <c r="E295" s="296"/>
      <c r="F295" s="302"/>
      <c r="G295" s="317"/>
      <c r="H295" s="311"/>
      <c r="I295" s="317"/>
      <c r="J295" s="296"/>
      <c r="K295" s="317"/>
      <c r="L295" s="304"/>
      <c r="M295" s="306"/>
      <c r="N295" s="296"/>
      <c r="O295" s="75" t="s">
        <v>19</v>
      </c>
      <c r="P295" s="129"/>
      <c r="Q295" s="138"/>
      <c r="R295" s="138"/>
      <c r="S295" s="138"/>
      <c r="T295" s="138"/>
      <c r="U295" s="138"/>
      <c r="V295" s="138"/>
      <c r="W295" s="138"/>
      <c r="X295" s="138"/>
      <c r="Y295" s="138"/>
      <c r="Z295" s="138"/>
      <c r="AA295" s="138"/>
      <c r="AB295" s="307"/>
      <c r="AC295" s="318"/>
      <c r="AD295" s="318"/>
      <c r="AE295" s="318"/>
      <c r="AF295" s="318"/>
      <c r="AG295" s="317"/>
      <c r="AH295" s="273"/>
      <c r="AI295" s="318"/>
    </row>
    <row r="296" spans="1:35">
      <c r="A296" s="10"/>
      <c r="B296" s="10"/>
      <c r="C296" s="10" t="s">
        <v>37</v>
      </c>
      <c r="D296" s="12"/>
      <c r="E296" s="12"/>
      <c r="F296" s="10"/>
      <c r="G296" s="103"/>
      <c r="H296" s="103"/>
      <c r="I296" s="103"/>
      <c r="J296" s="103"/>
      <c r="K296" s="103"/>
      <c r="L296" s="10"/>
      <c r="M296" s="11"/>
      <c r="N296" s="12"/>
      <c r="O296" s="12"/>
      <c r="P296" s="57">
        <f t="shared" ref="P296:AA296" si="91">SUM(P297,P340,P355)</f>
        <v>4900</v>
      </c>
      <c r="Q296" s="57">
        <f t="shared" si="91"/>
        <v>45580</v>
      </c>
      <c r="R296" s="57">
        <f t="shared" si="91"/>
        <v>8166940</v>
      </c>
      <c r="S296" s="57">
        <f t="shared" si="91"/>
        <v>31860</v>
      </c>
      <c r="T296" s="57">
        <f t="shared" si="91"/>
        <v>33460</v>
      </c>
      <c r="U296" s="57">
        <f t="shared" si="91"/>
        <v>55760</v>
      </c>
      <c r="V296" s="57">
        <f t="shared" si="91"/>
        <v>24080</v>
      </c>
      <c r="W296" s="57">
        <f t="shared" si="91"/>
        <v>58740</v>
      </c>
      <c r="X296" s="57">
        <f t="shared" si="91"/>
        <v>63500</v>
      </c>
      <c r="Y296" s="57">
        <f t="shared" si="91"/>
        <v>18800</v>
      </c>
      <c r="Z296" s="57">
        <f t="shared" si="91"/>
        <v>7400</v>
      </c>
      <c r="AA296" s="57">
        <f t="shared" si="91"/>
        <v>0</v>
      </c>
      <c r="AB296" s="59">
        <f>SUM(P296:AA296)</f>
        <v>8511020</v>
      </c>
      <c r="AC296" s="11"/>
      <c r="AD296" s="11"/>
      <c r="AE296" s="11"/>
      <c r="AF296" s="11"/>
      <c r="AG296" s="11"/>
      <c r="AH296" s="59">
        <f>SUM(AH297,AH340,AH355)</f>
        <v>8338500</v>
      </c>
      <c r="AI296" s="11"/>
    </row>
    <row r="297" spans="1:35" ht="19.899999999999999" customHeight="1">
      <c r="A297" s="13"/>
      <c r="B297" s="13"/>
      <c r="C297" s="13" t="s">
        <v>207</v>
      </c>
      <c r="D297" s="8"/>
      <c r="E297" s="8"/>
      <c r="F297" s="13"/>
      <c r="G297" s="73"/>
      <c r="H297" s="73"/>
      <c r="I297" s="73"/>
      <c r="J297" s="73"/>
      <c r="K297" s="73"/>
      <c r="L297" s="13"/>
      <c r="M297" s="9"/>
      <c r="N297" s="234"/>
      <c r="O297" s="8"/>
      <c r="P297" s="56">
        <f>SUM(P299)</f>
        <v>4900</v>
      </c>
      <c r="Q297" s="56">
        <f t="shared" ref="Q297:AA297" si="92">SUM(Q299)</f>
        <v>36820</v>
      </c>
      <c r="R297" s="56">
        <f t="shared" si="92"/>
        <v>2422780</v>
      </c>
      <c r="S297" s="56">
        <f t="shared" si="92"/>
        <v>16900</v>
      </c>
      <c r="T297" s="56">
        <f t="shared" si="92"/>
        <v>17600</v>
      </c>
      <c r="U297" s="56">
        <f t="shared" si="92"/>
        <v>33800</v>
      </c>
      <c r="V297" s="56">
        <f t="shared" si="92"/>
        <v>4680</v>
      </c>
      <c r="W297" s="56">
        <f t="shared" si="92"/>
        <v>43820</v>
      </c>
      <c r="X297" s="56">
        <f t="shared" si="92"/>
        <v>29800</v>
      </c>
      <c r="Y297" s="56">
        <f t="shared" si="92"/>
        <v>18800</v>
      </c>
      <c r="Z297" s="56">
        <f t="shared" si="92"/>
        <v>7400</v>
      </c>
      <c r="AA297" s="56">
        <f t="shared" si="92"/>
        <v>0</v>
      </c>
      <c r="AB297" s="71">
        <f>SUM(P297:AA297)</f>
        <v>2637300</v>
      </c>
      <c r="AC297" s="9"/>
      <c r="AD297" s="9"/>
      <c r="AE297" s="9"/>
      <c r="AF297" s="9"/>
      <c r="AG297" s="9"/>
      <c r="AH297" s="71">
        <f>SUM(AH298)</f>
        <v>2532800</v>
      </c>
      <c r="AI297" s="9"/>
    </row>
    <row r="298" spans="1:35" ht="37.5">
      <c r="A298" s="392"/>
      <c r="B298" s="392" t="s">
        <v>1138</v>
      </c>
      <c r="C298" s="305" t="s">
        <v>290</v>
      </c>
      <c r="D298" s="392"/>
      <c r="E298" s="392"/>
      <c r="F298" s="305"/>
      <c r="G298" s="284"/>
      <c r="H298" s="303"/>
      <c r="I298" s="303"/>
      <c r="J298" s="303"/>
      <c r="K298" s="284"/>
      <c r="L298" s="305"/>
      <c r="M298" s="305"/>
      <c r="N298" s="286" t="s">
        <v>889</v>
      </c>
      <c r="O298" s="83" t="s">
        <v>190</v>
      </c>
      <c r="P298" s="116">
        <f>SUM(P300,P310,P318,P322)</f>
        <v>3900</v>
      </c>
      <c r="Q298" s="116">
        <f t="shared" ref="Q298:AA298" si="93">SUM(Q300,Q310,Q318,Q322)</f>
        <v>5700</v>
      </c>
      <c r="R298" s="116">
        <f t="shared" si="93"/>
        <v>5650</v>
      </c>
      <c r="S298" s="116">
        <f t="shared" si="93"/>
        <v>5650</v>
      </c>
      <c r="T298" s="116">
        <f t="shared" si="93"/>
        <v>6650</v>
      </c>
      <c r="U298" s="116">
        <f t="shared" si="93"/>
        <v>5800</v>
      </c>
      <c r="V298" s="116">
        <f t="shared" si="93"/>
        <v>6050</v>
      </c>
      <c r="W298" s="116">
        <f t="shared" si="93"/>
        <v>12050</v>
      </c>
      <c r="X298" s="116">
        <f t="shared" si="93"/>
        <v>12050</v>
      </c>
      <c r="Y298" s="116">
        <f t="shared" si="93"/>
        <v>6550</v>
      </c>
      <c r="Z298" s="116">
        <f t="shared" si="93"/>
        <v>4451</v>
      </c>
      <c r="AA298" s="116">
        <f t="shared" si="93"/>
        <v>2600</v>
      </c>
      <c r="AB298" s="307">
        <f>SUM(P299:AA299)</f>
        <v>2637300</v>
      </c>
      <c r="AC298" s="289" t="s">
        <v>997</v>
      </c>
      <c r="AD298" s="289" t="s">
        <v>981</v>
      </c>
      <c r="AE298" s="289"/>
      <c r="AF298" s="289"/>
      <c r="AG298" s="286"/>
      <c r="AH298" s="260">
        <f>SUM(AH300,AH310,AH318,AH322,AH336)</f>
        <v>2532800</v>
      </c>
      <c r="AI298" s="289" t="s">
        <v>981</v>
      </c>
    </row>
    <row r="299" spans="1:35" ht="16.149999999999999" customHeight="1">
      <c r="A299" s="392"/>
      <c r="B299" s="392"/>
      <c r="C299" s="305"/>
      <c r="D299" s="392"/>
      <c r="E299" s="392"/>
      <c r="F299" s="305"/>
      <c r="G299" s="285"/>
      <c r="H299" s="303"/>
      <c r="I299" s="303"/>
      <c r="J299" s="303"/>
      <c r="K299" s="285"/>
      <c r="L299" s="305"/>
      <c r="M299" s="305"/>
      <c r="N299" s="321"/>
      <c r="O299" s="83" t="s">
        <v>19</v>
      </c>
      <c r="P299" s="34">
        <f>SUM(P301,P311,P319,P323,P337)</f>
        <v>4900</v>
      </c>
      <c r="Q299" s="34">
        <f t="shared" ref="Q299:AA299" si="94">SUM(Q301,Q311,Q319,Q323,Q337)</f>
        <v>36820</v>
      </c>
      <c r="R299" s="34">
        <f t="shared" si="94"/>
        <v>2422780</v>
      </c>
      <c r="S299" s="34">
        <f t="shared" si="94"/>
        <v>16900</v>
      </c>
      <c r="T299" s="34">
        <f t="shared" si="94"/>
        <v>17600</v>
      </c>
      <c r="U299" s="34">
        <f t="shared" si="94"/>
        <v>33800</v>
      </c>
      <c r="V299" s="34">
        <f t="shared" si="94"/>
        <v>4680</v>
      </c>
      <c r="W299" s="34">
        <f t="shared" si="94"/>
        <v>43820</v>
      </c>
      <c r="X299" s="34">
        <f t="shared" si="94"/>
        <v>29800</v>
      </c>
      <c r="Y299" s="34">
        <f t="shared" si="94"/>
        <v>18800</v>
      </c>
      <c r="Z299" s="34">
        <f t="shared" si="94"/>
        <v>7400</v>
      </c>
      <c r="AA299" s="34">
        <f t="shared" si="94"/>
        <v>0</v>
      </c>
      <c r="AB299" s="307"/>
      <c r="AC299" s="289"/>
      <c r="AD299" s="289"/>
      <c r="AE299" s="289"/>
      <c r="AF299" s="289"/>
      <c r="AG299" s="321"/>
      <c r="AH299" s="273"/>
      <c r="AI299" s="289"/>
    </row>
    <row r="300" spans="1:35" s="111" customFormat="1" ht="30" customHeight="1">
      <c r="A300" s="275">
        <v>31</v>
      </c>
      <c r="B300" s="275" t="s">
        <v>1139</v>
      </c>
      <c r="C300" s="294" t="s">
        <v>851</v>
      </c>
      <c r="D300" s="275">
        <v>1</v>
      </c>
      <c r="E300" s="275" t="s">
        <v>209</v>
      </c>
      <c r="F300" s="295" t="s">
        <v>1051</v>
      </c>
      <c r="G300" s="314">
        <v>1</v>
      </c>
      <c r="H300" s="295" t="s">
        <v>32</v>
      </c>
      <c r="I300" s="275" t="s">
        <v>186</v>
      </c>
      <c r="J300" s="275" t="s">
        <v>830</v>
      </c>
      <c r="K300" s="314" t="s">
        <v>211</v>
      </c>
      <c r="L300" s="294"/>
      <c r="M300" s="294"/>
      <c r="N300" s="275" t="s">
        <v>699</v>
      </c>
      <c r="O300" s="99" t="s">
        <v>190</v>
      </c>
      <c r="P300" s="114">
        <f>P302+P306</f>
        <v>2000</v>
      </c>
      <c r="Q300" s="114">
        <f t="shared" ref="Q300:AA300" si="95">Q302+Q306</f>
        <v>3000</v>
      </c>
      <c r="R300" s="114">
        <f t="shared" si="95"/>
        <v>3000</v>
      </c>
      <c r="S300" s="114">
        <f t="shared" si="95"/>
        <v>3000</v>
      </c>
      <c r="T300" s="114">
        <f t="shared" si="95"/>
        <v>4000</v>
      </c>
      <c r="U300" s="114">
        <f t="shared" si="95"/>
        <v>2000</v>
      </c>
      <c r="V300" s="114">
        <f t="shared" si="95"/>
        <v>2000</v>
      </c>
      <c r="W300" s="114">
        <f t="shared" si="95"/>
        <v>7000</v>
      </c>
      <c r="X300" s="114">
        <f t="shared" si="95"/>
        <v>7000</v>
      </c>
      <c r="Y300" s="114">
        <f t="shared" si="95"/>
        <v>3000</v>
      </c>
      <c r="Z300" s="114">
        <f t="shared" si="95"/>
        <v>2000</v>
      </c>
      <c r="AA300" s="114">
        <f t="shared" si="95"/>
        <v>2000</v>
      </c>
      <c r="AB300" s="265">
        <f>SUM(P301:AA301)</f>
        <v>80000</v>
      </c>
      <c r="AC300" s="262" t="s">
        <v>998</v>
      </c>
      <c r="AD300" s="262" t="s">
        <v>979</v>
      </c>
      <c r="AE300" s="262"/>
      <c r="AF300" s="262"/>
      <c r="AG300" s="314">
        <f>SUM(AG302:AG309)</f>
        <v>100</v>
      </c>
      <c r="AH300" s="265">
        <f>SUM(AH302:AH309)</f>
        <v>56000</v>
      </c>
      <c r="AI300" s="262" t="s">
        <v>979</v>
      </c>
    </row>
    <row r="301" spans="1:35" s="111" customFormat="1" ht="25.15" customHeight="1">
      <c r="A301" s="275"/>
      <c r="B301" s="275"/>
      <c r="C301" s="294"/>
      <c r="D301" s="275"/>
      <c r="E301" s="275"/>
      <c r="F301" s="295"/>
      <c r="G301" s="315"/>
      <c r="H301" s="295"/>
      <c r="I301" s="275"/>
      <c r="J301" s="275"/>
      <c r="K301" s="315"/>
      <c r="L301" s="294"/>
      <c r="M301" s="294"/>
      <c r="N301" s="275"/>
      <c r="O301" s="99" t="s">
        <v>19</v>
      </c>
      <c r="P301" s="112">
        <f>SUM(P303,P305,P307,P309)</f>
        <v>0</v>
      </c>
      <c r="Q301" s="112">
        <f t="shared" ref="Q301:AA301" si="96">SUM(Q303,Q305,Q307,Q309)</f>
        <v>11500</v>
      </c>
      <c r="R301" s="112">
        <f t="shared" si="96"/>
        <v>21500</v>
      </c>
      <c r="S301" s="112">
        <f t="shared" si="96"/>
        <v>9000</v>
      </c>
      <c r="T301" s="112">
        <f t="shared" si="96"/>
        <v>14000</v>
      </c>
      <c r="U301" s="112">
        <f t="shared" si="96"/>
        <v>0</v>
      </c>
      <c r="V301" s="112">
        <f t="shared" si="96"/>
        <v>0</v>
      </c>
      <c r="W301" s="112">
        <f t="shared" si="96"/>
        <v>7000</v>
      </c>
      <c r="X301" s="112">
        <f t="shared" si="96"/>
        <v>12000</v>
      </c>
      <c r="Y301" s="112">
        <f t="shared" si="96"/>
        <v>5000</v>
      </c>
      <c r="Z301" s="112">
        <f t="shared" si="96"/>
        <v>0</v>
      </c>
      <c r="AA301" s="112">
        <f t="shared" si="96"/>
        <v>0</v>
      </c>
      <c r="AB301" s="265"/>
      <c r="AC301" s="262"/>
      <c r="AD301" s="262"/>
      <c r="AE301" s="262"/>
      <c r="AF301" s="262"/>
      <c r="AG301" s="315"/>
      <c r="AH301" s="265"/>
      <c r="AI301" s="262"/>
    </row>
    <row r="302" spans="1:35" s="45" customFormat="1" ht="18" customHeight="1">
      <c r="A302" s="296"/>
      <c r="B302" s="296"/>
      <c r="C302" s="304" t="s">
        <v>375</v>
      </c>
      <c r="D302" s="296">
        <v>1</v>
      </c>
      <c r="E302" s="296" t="s">
        <v>209</v>
      </c>
      <c r="F302" s="302" t="s">
        <v>1051</v>
      </c>
      <c r="G302" s="284"/>
      <c r="H302" s="488"/>
      <c r="I302" s="303" t="s">
        <v>186</v>
      </c>
      <c r="J302" s="303" t="s">
        <v>828</v>
      </c>
      <c r="K302" s="284"/>
      <c r="L302" s="304" t="s">
        <v>340</v>
      </c>
      <c r="M302" s="304" t="s">
        <v>376</v>
      </c>
      <c r="N302" s="296" t="s">
        <v>377</v>
      </c>
      <c r="O302" s="75" t="s">
        <v>190</v>
      </c>
      <c r="P302" s="137">
        <v>2000</v>
      </c>
      <c r="Q302" s="137">
        <v>3000</v>
      </c>
      <c r="R302" s="137">
        <v>2000</v>
      </c>
      <c r="S302" s="137">
        <v>3000</v>
      </c>
      <c r="T302" s="137">
        <v>3000</v>
      </c>
      <c r="U302" s="137">
        <v>2000</v>
      </c>
      <c r="V302" s="137">
        <v>2000</v>
      </c>
      <c r="W302" s="137">
        <v>3000</v>
      </c>
      <c r="X302" s="137">
        <v>3000</v>
      </c>
      <c r="Y302" s="137">
        <v>3000</v>
      </c>
      <c r="Z302" s="137">
        <v>2000</v>
      </c>
      <c r="AA302" s="137">
        <v>2000</v>
      </c>
      <c r="AB302" s="307">
        <f>SUM(P303:AA303)</f>
        <v>40000</v>
      </c>
      <c r="AC302" s="273"/>
      <c r="AD302" s="273"/>
      <c r="AE302" s="273"/>
      <c r="AF302" s="273"/>
      <c r="AG302" s="284">
        <v>40</v>
      </c>
      <c r="AH302" s="260">
        <f>SUM(P303:U303)</f>
        <v>25000</v>
      </c>
      <c r="AI302" s="273"/>
    </row>
    <row r="303" spans="1:35" s="45" customFormat="1" ht="34.9" customHeight="1">
      <c r="A303" s="296"/>
      <c r="B303" s="296"/>
      <c r="C303" s="304"/>
      <c r="D303" s="296"/>
      <c r="E303" s="296"/>
      <c r="F303" s="302"/>
      <c r="G303" s="285"/>
      <c r="H303" s="488"/>
      <c r="I303" s="303"/>
      <c r="J303" s="303"/>
      <c r="K303" s="285"/>
      <c r="L303" s="306"/>
      <c r="M303" s="304"/>
      <c r="N303" s="296"/>
      <c r="O303" s="75" t="s">
        <v>19</v>
      </c>
      <c r="P303" s="131"/>
      <c r="Q303" s="131">
        <v>7500</v>
      </c>
      <c r="R303" s="131">
        <v>7500</v>
      </c>
      <c r="S303" s="131">
        <v>5000</v>
      </c>
      <c r="T303" s="131">
        <v>5000</v>
      </c>
      <c r="U303" s="131"/>
      <c r="V303" s="131"/>
      <c r="W303" s="131">
        <v>5000</v>
      </c>
      <c r="X303" s="131">
        <v>5000</v>
      </c>
      <c r="Y303" s="131">
        <v>5000</v>
      </c>
      <c r="Z303" s="131"/>
      <c r="AA303" s="131"/>
      <c r="AB303" s="307"/>
      <c r="AC303" s="273"/>
      <c r="AD303" s="273"/>
      <c r="AE303" s="273"/>
      <c r="AF303" s="273"/>
      <c r="AG303" s="285"/>
      <c r="AH303" s="273"/>
      <c r="AI303" s="273"/>
    </row>
    <row r="304" spans="1:35" s="45" customFormat="1" ht="18" customHeight="1">
      <c r="A304" s="296"/>
      <c r="B304" s="296"/>
      <c r="C304" s="304" t="s">
        <v>378</v>
      </c>
      <c r="D304" s="296">
        <v>2</v>
      </c>
      <c r="E304" s="296" t="s">
        <v>209</v>
      </c>
      <c r="F304" s="302" t="s">
        <v>1051</v>
      </c>
      <c r="G304" s="284"/>
      <c r="H304" s="488"/>
      <c r="I304" s="303" t="s">
        <v>186</v>
      </c>
      <c r="J304" s="303" t="s">
        <v>210</v>
      </c>
      <c r="K304" s="284"/>
      <c r="L304" s="306"/>
      <c r="M304" s="304" t="s">
        <v>379</v>
      </c>
      <c r="N304" s="296" t="s">
        <v>700</v>
      </c>
      <c r="O304" s="75" t="s">
        <v>127</v>
      </c>
      <c r="P304" s="129"/>
      <c r="Q304" s="75">
        <v>2</v>
      </c>
      <c r="R304" s="75">
        <v>2</v>
      </c>
      <c r="S304" s="75">
        <v>2</v>
      </c>
      <c r="T304" s="75">
        <v>2</v>
      </c>
      <c r="U304" s="75"/>
      <c r="V304" s="75"/>
      <c r="W304" s="75">
        <v>1</v>
      </c>
      <c r="X304" s="75">
        <v>1</v>
      </c>
      <c r="Y304" s="138"/>
      <c r="Z304" s="138"/>
      <c r="AA304" s="138"/>
      <c r="AB304" s="307">
        <f>SUM(P305:AA305)</f>
        <v>20000</v>
      </c>
      <c r="AC304" s="273"/>
      <c r="AD304" s="273"/>
      <c r="AE304" s="273"/>
      <c r="AF304" s="273"/>
      <c r="AG304" s="284">
        <v>20</v>
      </c>
      <c r="AH304" s="260">
        <f>SUM(P305:U305)</f>
        <v>16000</v>
      </c>
      <c r="AI304" s="273"/>
    </row>
    <row r="305" spans="1:35" s="45" customFormat="1" ht="29.45" customHeight="1">
      <c r="A305" s="296"/>
      <c r="B305" s="296"/>
      <c r="C305" s="304"/>
      <c r="D305" s="296"/>
      <c r="E305" s="296"/>
      <c r="F305" s="302"/>
      <c r="G305" s="285"/>
      <c r="H305" s="488"/>
      <c r="I305" s="303"/>
      <c r="J305" s="303"/>
      <c r="K305" s="285"/>
      <c r="L305" s="306"/>
      <c r="M305" s="304"/>
      <c r="N305" s="296"/>
      <c r="O305" s="75" t="s">
        <v>19</v>
      </c>
      <c r="P305" s="129"/>
      <c r="Q305" s="131">
        <v>4000</v>
      </c>
      <c r="R305" s="131">
        <v>4000</v>
      </c>
      <c r="S305" s="131">
        <v>4000</v>
      </c>
      <c r="T305" s="131">
        <v>4000</v>
      </c>
      <c r="U305" s="75"/>
      <c r="V305" s="75"/>
      <c r="W305" s="131">
        <v>2000</v>
      </c>
      <c r="X305" s="131">
        <v>2000</v>
      </c>
      <c r="Y305" s="138"/>
      <c r="Z305" s="138"/>
      <c r="AA305" s="138"/>
      <c r="AB305" s="307"/>
      <c r="AC305" s="273"/>
      <c r="AD305" s="273"/>
      <c r="AE305" s="273"/>
      <c r="AF305" s="273"/>
      <c r="AG305" s="285"/>
      <c r="AH305" s="273"/>
      <c r="AI305" s="273"/>
    </row>
    <row r="306" spans="1:35" s="45" customFormat="1" ht="18" customHeight="1">
      <c r="A306" s="316"/>
      <c r="B306" s="316"/>
      <c r="C306" s="304" t="s">
        <v>380</v>
      </c>
      <c r="D306" s="296">
        <v>3</v>
      </c>
      <c r="E306" s="296" t="s">
        <v>209</v>
      </c>
      <c r="F306" s="302" t="s">
        <v>1051</v>
      </c>
      <c r="G306" s="284"/>
      <c r="H306" s="488"/>
      <c r="I306" s="303" t="s">
        <v>186</v>
      </c>
      <c r="J306" s="303" t="s">
        <v>210</v>
      </c>
      <c r="K306" s="284"/>
      <c r="L306" s="306"/>
      <c r="M306" s="304" t="s">
        <v>381</v>
      </c>
      <c r="N306" s="497" t="s">
        <v>382</v>
      </c>
      <c r="O306" s="75" t="s">
        <v>190</v>
      </c>
      <c r="P306" s="75"/>
      <c r="Q306" s="75"/>
      <c r="R306" s="131">
        <v>1000</v>
      </c>
      <c r="S306" s="75"/>
      <c r="T306" s="131">
        <v>1000</v>
      </c>
      <c r="U306" s="75"/>
      <c r="V306" s="75"/>
      <c r="W306" s="131">
        <v>4000</v>
      </c>
      <c r="X306" s="131">
        <v>4000</v>
      </c>
      <c r="Y306" s="75"/>
      <c r="Z306" s="75"/>
      <c r="AA306" s="75"/>
      <c r="AB306" s="307">
        <f>SUM(P307:AA307)</f>
        <v>20000</v>
      </c>
      <c r="AC306" s="282"/>
      <c r="AD306" s="282"/>
      <c r="AE306" s="282"/>
      <c r="AF306" s="282"/>
      <c r="AG306" s="284">
        <v>20</v>
      </c>
      <c r="AH306" s="260">
        <f>SUM(P307:U307)</f>
        <v>15000</v>
      </c>
      <c r="AI306" s="282"/>
    </row>
    <row r="307" spans="1:35" s="45" customFormat="1" ht="30" customHeight="1">
      <c r="A307" s="317"/>
      <c r="B307" s="317"/>
      <c r="C307" s="304"/>
      <c r="D307" s="296"/>
      <c r="E307" s="296"/>
      <c r="F307" s="302"/>
      <c r="G307" s="285"/>
      <c r="H307" s="488"/>
      <c r="I307" s="303"/>
      <c r="J307" s="303"/>
      <c r="K307" s="285"/>
      <c r="L307" s="306"/>
      <c r="M307" s="304"/>
      <c r="N307" s="296"/>
      <c r="O307" s="75" t="s">
        <v>19</v>
      </c>
      <c r="P307" s="131"/>
      <c r="Q307" s="131"/>
      <c r="R307" s="131">
        <v>10000</v>
      </c>
      <c r="S307" s="131"/>
      <c r="T307" s="131">
        <v>5000</v>
      </c>
      <c r="U307" s="131"/>
      <c r="V307" s="131"/>
      <c r="W307" s="131"/>
      <c r="X307" s="131">
        <v>5000</v>
      </c>
      <c r="Y307" s="131"/>
      <c r="Z307" s="131"/>
      <c r="AA307" s="131"/>
      <c r="AB307" s="307"/>
      <c r="AC307" s="283"/>
      <c r="AD307" s="283"/>
      <c r="AE307" s="283"/>
      <c r="AF307" s="283"/>
      <c r="AG307" s="285"/>
      <c r="AH307" s="273"/>
      <c r="AI307" s="283"/>
    </row>
    <row r="308" spans="1:35" s="45" customFormat="1" ht="18" customHeight="1">
      <c r="A308" s="316"/>
      <c r="B308" s="316"/>
      <c r="C308" s="304" t="s">
        <v>383</v>
      </c>
      <c r="D308" s="296">
        <v>4</v>
      </c>
      <c r="E308" s="296" t="s">
        <v>209</v>
      </c>
      <c r="F308" s="302" t="s">
        <v>1051</v>
      </c>
      <c r="G308" s="284"/>
      <c r="H308" s="488"/>
      <c r="I308" s="303" t="s">
        <v>186</v>
      </c>
      <c r="J308" s="303" t="s">
        <v>829</v>
      </c>
      <c r="K308" s="284"/>
      <c r="L308" s="306"/>
      <c r="M308" s="304" t="s">
        <v>384</v>
      </c>
      <c r="N308" s="296" t="s">
        <v>751</v>
      </c>
      <c r="O308" s="75" t="s">
        <v>194</v>
      </c>
      <c r="P308" s="129"/>
      <c r="Q308" s="75"/>
      <c r="R308" s="75"/>
      <c r="S308" s="75"/>
      <c r="T308" s="75"/>
      <c r="U308" s="75"/>
      <c r="V308" s="75"/>
      <c r="W308" s="75"/>
      <c r="X308" s="75"/>
      <c r="Y308" s="138"/>
      <c r="Z308" s="138"/>
      <c r="AA308" s="75">
        <v>3</v>
      </c>
      <c r="AB308" s="307">
        <f>SUM(P309:AA309)</f>
        <v>0</v>
      </c>
      <c r="AC308" s="282"/>
      <c r="AD308" s="282"/>
      <c r="AE308" s="282"/>
      <c r="AF308" s="282"/>
      <c r="AG308" s="284">
        <v>20</v>
      </c>
      <c r="AH308" s="260">
        <f>SUM(P309:U309)</f>
        <v>0</v>
      </c>
      <c r="AI308" s="282"/>
    </row>
    <row r="309" spans="1:35" s="45" customFormat="1" ht="27" customHeight="1">
      <c r="A309" s="317"/>
      <c r="B309" s="317"/>
      <c r="C309" s="304"/>
      <c r="D309" s="296"/>
      <c r="E309" s="296"/>
      <c r="F309" s="302"/>
      <c r="G309" s="285"/>
      <c r="H309" s="488"/>
      <c r="I309" s="303"/>
      <c r="J309" s="303"/>
      <c r="K309" s="285"/>
      <c r="L309" s="306"/>
      <c r="M309" s="304"/>
      <c r="N309" s="296"/>
      <c r="O309" s="75" t="s">
        <v>19</v>
      </c>
      <c r="P309" s="154">
        <v>0</v>
      </c>
      <c r="Q309" s="154">
        <v>0</v>
      </c>
      <c r="R309" s="154">
        <v>0</v>
      </c>
      <c r="S309" s="154">
        <v>0</v>
      </c>
      <c r="T309" s="154">
        <v>0</v>
      </c>
      <c r="U309" s="154">
        <v>0</v>
      </c>
      <c r="V309" s="154">
        <v>0</v>
      </c>
      <c r="W309" s="154">
        <v>0</v>
      </c>
      <c r="X309" s="154">
        <v>0</v>
      </c>
      <c r="Y309" s="154">
        <v>0</v>
      </c>
      <c r="Z309" s="154">
        <v>0</v>
      </c>
      <c r="AA309" s="154">
        <v>0</v>
      </c>
      <c r="AB309" s="307"/>
      <c r="AC309" s="283"/>
      <c r="AD309" s="283"/>
      <c r="AE309" s="283"/>
      <c r="AF309" s="283"/>
      <c r="AG309" s="285"/>
      <c r="AH309" s="273"/>
      <c r="AI309" s="283"/>
    </row>
    <row r="310" spans="1:35" s="111" customFormat="1" ht="37.5">
      <c r="A310" s="275">
        <v>32</v>
      </c>
      <c r="B310" s="275" t="s">
        <v>1140</v>
      </c>
      <c r="C310" s="380" t="s">
        <v>852</v>
      </c>
      <c r="D310" s="275">
        <v>2</v>
      </c>
      <c r="E310" s="295" t="s">
        <v>831</v>
      </c>
      <c r="F310" s="295" t="s">
        <v>1051</v>
      </c>
      <c r="G310" s="314">
        <v>1</v>
      </c>
      <c r="H310" s="295" t="s">
        <v>32</v>
      </c>
      <c r="I310" s="275" t="s">
        <v>186</v>
      </c>
      <c r="J310" s="314" t="s">
        <v>210</v>
      </c>
      <c r="K310" s="314" t="s">
        <v>211</v>
      </c>
      <c r="L310" s="294"/>
      <c r="M310" s="294"/>
      <c r="N310" s="275" t="s">
        <v>692</v>
      </c>
      <c r="O310" s="99" t="s">
        <v>190</v>
      </c>
      <c r="P310" s="108">
        <f t="shared" ref="P310:Q310" si="97">P314</f>
        <v>300</v>
      </c>
      <c r="Q310" s="108">
        <f t="shared" si="97"/>
        <v>300</v>
      </c>
      <c r="R310" s="68">
        <f>R314</f>
        <v>500</v>
      </c>
      <c r="S310" s="68">
        <f t="shared" ref="S310:AA310" si="98">S314</f>
        <v>500</v>
      </c>
      <c r="T310" s="68">
        <f t="shared" si="98"/>
        <v>500</v>
      </c>
      <c r="U310" s="68">
        <f t="shared" si="98"/>
        <v>1500</v>
      </c>
      <c r="V310" s="68">
        <f t="shared" si="98"/>
        <v>1500</v>
      </c>
      <c r="W310" s="68">
        <f t="shared" si="98"/>
        <v>2000</v>
      </c>
      <c r="X310" s="68">
        <f t="shared" si="98"/>
        <v>2000</v>
      </c>
      <c r="Y310" s="68">
        <f t="shared" si="98"/>
        <v>500</v>
      </c>
      <c r="Z310" s="68">
        <f t="shared" si="98"/>
        <v>300</v>
      </c>
      <c r="AA310" s="68">
        <f t="shared" si="98"/>
        <v>100</v>
      </c>
      <c r="AB310" s="265">
        <f>SUM(P311:AA311)</f>
        <v>61100</v>
      </c>
      <c r="AC310" s="262" t="s">
        <v>998</v>
      </c>
      <c r="AD310" s="262" t="s">
        <v>980</v>
      </c>
      <c r="AE310" s="262"/>
      <c r="AF310" s="262"/>
      <c r="AG310" s="314">
        <v>100</v>
      </c>
      <c r="AH310" s="265">
        <f>SUM(AH312:AH317)</f>
        <v>26700</v>
      </c>
      <c r="AI310" s="262" t="s">
        <v>980</v>
      </c>
    </row>
    <row r="311" spans="1:35" s="111" customFormat="1" ht="18" customHeight="1">
      <c r="A311" s="275"/>
      <c r="B311" s="275"/>
      <c r="C311" s="381"/>
      <c r="D311" s="275"/>
      <c r="E311" s="295"/>
      <c r="F311" s="295"/>
      <c r="G311" s="315"/>
      <c r="H311" s="295"/>
      <c r="I311" s="275"/>
      <c r="J311" s="315"/>
      <c r="K311" s="315"/>
      <c r="L311" s="294"/>
      <c r="M311" s="294"/>
      <c r="N311" s="275"/>
      <c r="O311" s="99" t="s">
        <v>19</v>
      </c>
      <c r="P311" s="112">
        <f>SUM(P313,P315,P317)</f>
        <v>0</v>
      </c>
      <c r="Q311" s="112">
        <f t="shared" ref="Q311:AA311" si="99">SUM(Q313,Q315,Q317)</f>
        <v>2700</v>
      </c>
      <c r="R311" s="112">
        <f t="shared" si="99"/>
        <v>8000</v>
      </c>
      <c r="S311" s="112">
        <f t="shared" si="99"/>
        <v>3000</v>
      </c>
      <c r="T311" s="112">
        <f t="shared" si="99"/>
        <v>3000</v>
      </c>
      <c r="U311" s="112">
        <f t="shared" si="99"/>
        <v>10000</v>
      </c>
      <c r="V311" s="112">
        <f t="shared" si="99"/>
        <v>4000</v>
      </c>
      <c r="W311" s="112">
        <f t="shared" si="99"/>
        <v>10000</v>
      </c>
      <c r="X311" s="112">
        <f t="shared" si="99"/>
        <v>12900</v>
      </c>
      <c r="Y311" s="112">
        <f t="shared" si="99"/>
        <v>5000</v>
      </c>
      <c r="Z311" s="112">
        <f t="shared" si="99"/>
        <v>2500</v>
      </c>
      <c r="AA311" s="112">
        <f t="shared" si="99"/>
        <v>0</v>
      </c>
      <c r="AB311" s="265"/>
      <c r="AC311" s="262"/>
      <c r="AD311" s="262"/>
      <c r="AE311" s="262"/>
      <c r="AF311" s="262"/>
      <c r="AG311" s="315"/>
      <c r="AH311" s="265"/>
      <c r="AI311" s="262"/>
    </row>
    <row r="312" spans="1:35">
      <c r="A312" s="375"/>
      <c r="B312" s="375"/>
      <c r="C312" s="304" t="s">
        <v>802</v>
      </c>
      <c r="D312" s="375">
        <v>1</v>
      </c>
      <c r="E312" s="312" t="s">
        <v>316</v>
      </c>
      <c r="F312" s="527" t="s">
        <v>1052</v>
      </c>
      <c r="G312" s="316"/>
      <c r="H312" s="302"/>
      <c r="I312" s="296" t="s">
        <v>186</v>
      </c>
      <c r="J312" s="316" t="s">
        <v>210</v>
      </c>
      <c r="K312" s="316"/>
      <c r="L312" s="293"/>
      <c r="M312" s="375" t="s">
        <v>317</v>
      </c>
      <c r="N312" s="312" t="s">
        <v>43</v>
      </c>
      <c r="O312" s="85" t="s">
        <v>42</v>
      </c>
      <c r="P312" s="92"/>
      <c r="Q312" s="92"/>
      <c r="R312" s="92"/>
      <c r="S312" s="92"/>
      <c r="T312" s="92"/>
      <c r="U312" s="92"/>
      <c r="V312" s="92"/>
      <c r="W312" s="92"/>
      <c r="X312" s="92">
        <v>1</v>
      </c>
      <c r="Y312" s="92"/>
      <c r="Z312" s="92"/>
      <c r="AA312" s="92"/>
      <c r="AB312" s="307">
        <f>SUM(P313:AA313)</f>
        <v>0</v>
      </c>
      <c r="AC312" s="290"/>
      <c r="AD312" s="290"/>
      <c r="AE312" s="290"/>
      <c r="AF312" s="290"/>
      <c r="AG312" s="312">
        <v>10</v>
      </c>
      <c r="AH312" s="260">
        <f>SUM(P313:U313)</f>
        <v>0</v>
      </c>
      <c r="AI312" s="290"/>
    </row>
    <row r="313" spans="1:35" ht="21.6" customHeight="1">
      <c r="A313" s="375"/>
      <c r="B313" s="375"/>
      <c r="C313" s="293"/>
      <c r="D313" s="375"/>
      <c r="E313" s="313"/>
      <c r="F313" s="528"/>
      <c r="G313" s="317"/>
      <c r="H313" s="302"/>
      <c r="I313" s="296"/>
      <c r="J313" s="317"/>
      <c r="K313" s="317"/>
      <c r="L313" s="293"/>
      <c r="M313" s="375"/>
      <c r="N313" s="313"/>
      <c r="O313" s="85" t="s">
        <v>19</v>
      </c>
      <c r="P313" s="86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307"/>
      <c r="AC313" s="290"/>
      <c r="AD313" s="290"/>
      <c r="AE313" s="290"/>
      <c r="AF313" s="290"/>
      <c r="AG313" s="313"/>
      <c r="AH313" s="273"/>
      <c r="AI313" s="290"/>
    </row>
    <row r="314" spans="1:35" ht="37.5">
      <c r="A314" s="375"/>
      <c r="B314" s="375"/>
      <c r="C314" s="293" t="s">
        <v>924</v>
      </c>
      <c r="D314" s="375">
        <v>2</v>
      </c>
      <c r="E314" s="375" t="s">
        <v>209</v>
      </c>
      <c r="F314" s="491" t="s">
        <v>1051</v>
      </c>
      <c r="G314" s="316"/>
      <c r="H314" s="302"/>
      <c r="I314" s="296" t="s">
        <v>186</v>
      </c>
      <c r="J314" s="296" t="s">
        <v>210</v>
      </c>
      <c r="K314" s="316"/>
      <c r="L314" s="293" t="s">
        <v>318</v>
      </c>
      <c r="M314" s="375" t="s">
        <v>319</v>
      </c>
      <c r="N314" s="312" t="s">
        <v>692</v>
      </c>
      <c r="O314" s="85" t="s">
        <v>190</v>
      </c>
      <c r="P314" s="15">
        <v>300</v>
      </c>
      <c r="Q314" s="15">
        <v>300</v>
      </c>
      <c r="R314" s="15">
        <v>500</v>
      </c>
      <c r="S314" s="15">
        <v>500</v>
      </c>
      <c r="T314" s="15">
        <v>500</v>
      </c>
      <c r="U314" s="15">
        <v>1500</v>
      </c>
      <c r="V314" s="15">
        <v>1500</v>
      </c>
      <c r="W314" s="15">
        <v>2000</v>
      </c>
      <c r="X314" s="15">
        <v>2000</v>
      </c>
      <c r="Y314" s="15">
        <v>500</v>
      </c>
      <c r="Z314" s="15">
        <v>300</v>
      </c>
      <c r="AA314" s="15">
        <v>100</v>
      </c>
      <c r="AB314" s="307">
        <f>SUM(P315:AA315)</f>
        <v>51200</v>
      </c>
      <c r="AC314" s="290"/>
      <c r="AD314" s="290"/>
      <c r="AE314" s="290"/>
      <c r="AF314" s="290"/>
      <c r="AG314" s="312">
        <v>70</v>
      </c>
      <c r="AH314" s="260">
        <f>SUM(P315:U315)</f>
        <v>21700</v>
      </c>
      <c r="AI314" s="290"/>
    </row>
    <row r="315" spans="1:35" ht="87" customHeight="1">
      <c r="A315" s="375"/>
      <c r="B315" s="375"/>
      <c r="C315" s="293"/>
      <c r="D315" s="375"/>
      <c r="E315" s="375"/>
      <c r="F315" s="491"/>
      <c r="G315" s="317"/>
      <c r="H315" s="302"/>
      <c r="I315" s="296"/>
      <c r="J315" s="296"/>
      <c r="K315" s="317"/>
      <c r="L315" s="293"/>
      <c r="M315" s="375"/>
      <c r="N315" s="313"/>
      <c r="O315" s="85" t="s">
        <v>19</v>
      </c>
      <c r="P315" s="35"/>
      <c r="Q315" s="15">
        <v>2700</v>
      </c>
      <c r="R315" s="15">
        <v>3000</v>
      </c>
      <c r="S315" s="15">
        <v>3000</v>
      </c>
      <c r="T315" s="15">
        <v>3000</v>
      </c>
      <c r="U315" s="15">
        <v>10000</v>
      </c>
      <c r="V315" s="15">
        <v>4000</v>
      </c>
      <c r="W315" s="15">
        <v>10000</v>
      </c>
      <c r="X315" s="15">
        <v>8000</v>
      </c>
      <c r="Y315" s="15">
        <v>5000</v>
      </c>
      <c r="Z315" s="15">
        <v>2500</v>
      </c>
      <c r="AA315" s="14"/>
      <c r="AB315" s="307"/>
      <c r="AC315" s="290"/>
      <c r="AD315" s="290"/>
      <c r="AE315" s="290"/>
      <c r="AF315" s="290"/>
      <c r="AG315" s="313"/>
      <c r="AH315" s="273"/>
      <c r="AI315" s="290"/>
    </row>
    <row r="316" spans="1:35">
      <c r="A316" s="375"/>
      <c r="B316" s="375"/>
      <c r="C316" s="293" t="s">
        <v>925</v>
      </c>
      <c r="D316" s="375">
        <v>3</v>
      </c>
      <c r="E316" s="375" t="s">
        <v>209</v>
      </c>
      <c r="F316" s="491" t="s">
        <v>1051</v>
      </c>
      <c r="G316" s="316"/>
      <c r="H316" s="302"/>
      <c r="I316" s="296" t="s">
        <v>186</v>
      </c>
      <c r="J316" s="296" t="s">
        <v>210</v>
      </c>
      <c r="K316" s="316"/>
      <c r="L316" s="293"/>
      <c r="M316" s="375" t="s">
        <v>320</v>
      </c>
      <c r="N316" s="312" t="s">
        <v>321</v>
      </c>
      <c r="O316" s="85" t="s">
        <v>321</v>
      </c>
      <c r="P316" s="85"/>
      <c r="Q316" s="85"/>
      <c r="R316" s="85">
        <v>3</v>
      </c>
      <c r="S316" s="85"/>
      <c r="T316" s="85"/>
      <c r="U316" s="85"/>
      <c r="V316" s="85"/>
      <c r="W316" s="85"/>
      <c r="X316" s="85"/>
      <c r="Y316" s="85"/>
      <c r="Z316" s="85"/>
      <c r="AA316" s="85"/>
      <c r="AB316" s="307">
        <f>SUM(P317:AA317)</f>
        <v>9900</v>
      </c>
      <c r="AC316" s="290"/>
      <c r="AD316" s="290"/>
      <c r="AE316" s="290"/>
      <c r="AF316" s="290"/>
      <c r="AG316" s="312">
        <v>20</v>
      </c>
      <c r="AH316" s="260">
        <f>SUM(P317:U317)</f>
        <v>5000</v>
      </c>
      <c r="AI316" s="290"/>
    </row>
    <row r="317" spans="1:35" ht="25.15" customHeight="1">
      <c r="A317" s="375"/>
      <c r="B317" s="375"/>
      <c r="C317" s="293"/>
      <c r="D317" s="375"/>
      <c r="E317" s="375"/>
      <c r="F317" s="491"/>
      <c r="G317" s="317"/>
      <c r="H317" s="302"/>
      <c r="I317" s="296"/>
      <c r="J317" s="296"/>
      <c r="K317" s="317"/>
      <c r="L317" s="293"/>
      <c r="M317" s="375"/>
      <c r="N317" s="313"/>
      <c r="O317" s="85" t="s">
        <v>19</v>
      </c>
      <c r="P317" s="85"/>
      <c r="Q317" s="85"/>
      <c r="R317" s="85">
        <v>5000</v>
      </c>
      <c r="S317" s="85"/>
      <c r="T317" s="85"/>
      <c r="U317" s="85"/>
      <c r="V317" s="85"/>
      <c r="W317" s="85"/>
      <c r="X317" s="85">
        <v>4900</v>
      </c>
      <c r="Y317" s="85"/>
      <c r="Z317" s="85"/>
      <c r="AA317" s="85"/>
      <c r="AB317" s="307"/>
      <c r="AC317" s="290"/>
      <c r="AD317" s="290"/>
      <c r="AE317" s="290"/>
      <c r="AF317" s="290"/>
      <c r="AG317" s="313"/>
      <c r="AH317" s="273"/>
      <c r="AI317" s="290"/>
    </row>
    <row r="318" spans="1:35" s="66" customFormat="1" ht="37.5">
      <c r="A318" s="347">
        <v>33</v>
      </c>
      <c r="B318" s="347" t="s">
        <v>1141</v>
      </c>
      <c r="C318" s="374" t="s">
        <v>899</v>
      </c>
      <c r="D318" s="347">
        <v>3</v>
      </c>
      <c r="E318" s="275" t="s">
        <v>209</v>
      </c>
      <c r="F318" s="295" t="s">
        <v>1051</v>
      </c>
      <c r="G318" s="314">
        <v>1</v>
      </c>
      <c r="H318" s="295" t="s">
        <v>32</v>
      </c>
      <c r="I318" s="275" t="s">
        <v>186</v>
      </c>
      <c r="J318" s="275" t="s">
        <v>210</v>
      </c>
      <c r="K318" s="314" t="s">
        <v>211</v>
      </c>
      <c r="L318" s="374"/>
      <c r="M318" s="374"/>
      <c r="N318" s="347" t="s">
        <v>701</v>
      </c>
      <c r="O318" s="89" t="s">
        <v>190</v>
      </c>
      <c r="P318" s="68">
        <v>1100</v>
      </c>
      <c r="Q318" s="110">
        <v>1500</v>
      </c>
      <c r="R318" s="69">
        <v>1250</v>
      </c>
      <c r="S318" s="69">
        <v>1250</v>
      </c>
      <c r="T318" s="69">
        <v>1250</v>
      </c>
      <c r="U318" s="69">
        <v>1400</v>
      </c>
      <c r="V318" s="69">
        <v>1650</v>
      </c>
      <c r="W318" s="69">
        <v>2150</v>
      </c>
      <c r="X318" s="69">
        <v>2150</v>
      </c>
      <c r="Y318" s="69">
        <v>2150</v>
      </c>
      <c r="Z318" s="69">
        <v>1251</v>
      </c>
      <c r="AA318" s="70"/>
      <c r="AB318" s="265">
        <f>SUM(P319:AA319)</f>
        <v>70800</v>
      </c>
      <c r="AC318" s="262" t="s">
        <v>998</v>
      </c>
      <c r="AD318" s="264" t="s">
        <v>981</v>
      </c>
      <c r="AE318" s="264"/>
      <c r="AF318" s="264"/>
      <c r="AG318" s="322">
        <v>100</v>
      </c>
      <c r="AH318" s="265">
        <f>SUM(AH320)</f>
        <v>42700</v>
      </c>
      <c r="AI318" s="264" t="s">
        <v>981</v>
      </c>
    </row>
    <row r="319" spans="1:35" s="66" customFormat="1" ht="11.45" customHeight="1">
      <c r="A319" s="347"/>
      <c r="B319" s="347"/>
      <c r="C319" s="374"/>
      <c r="D319" s="347"/>
      <c r="E319" s="275"/>
      <c r="F319" s="295"/>
      <c r="G319" s="315"/>
      <c r="H319" s="295"/>
      <c r="I319" s="275"/>
      <c r="J319" s="275"/>
      <c r="K319" s="315"/>
      <c r="L319" s="428"/>
      <c r="M319" s="374"/>
      <c r="N319" s="347"/>
      <c r="O319" s="89" t="s">
        <v>19</v>
      </c>
      <c r="P319" s="90">
        <f>SUM(P321)</f>
        <v>4900</v>
      </c>
      <c r="Q319" s="90">
        <f t="shared" ref="Q319:AA319" si="100">SUM(Q321)</f>
        <v>13700</v>
      </c>
      <c r="R319" s="90">
        <f t="shared" si="100"/>
        <v>9800</v>
      </c>
      <c r="S319" s="90">
        <f t="shared" si="100"/>
        <v>4900</v>
      </c>
      <c r="T319" s="90">
        <f t="shared" si="100"/>
        <v>600</v>
      </c>
      <c r="U319" s="90">
        <f t="shared" si="100"/>
        <v>8800</v>
      </c>
      <c r="V319" s="90">
        <f t="shared" si="100"/>
        <v>680</v>
      </c>
      <c r="W319" s="90">
        <f t="shared" si="100"/>
        <v>8820</v>
      </c>
      <c r="X319" s="90">
        <f t="shared" si="100"/>
        <v>4900</v>
      </c>
      <c r="Y319" s="90">
        <f t="shared" si="100"/>
        <v>8800</v>
      </c>
      <c r="Z319" s="90">
        <f t="shared" si="100"/>
        <v>4900</v>
      </c>
      <c r="AA319" s="90">
        <f t="shared" si="100"/>
        <v>0</v>
      </c>
      <c r="AB319" s="265"/>
      <c r="AC319" s="262"/>
      <c r="AD319" s="264"/>
      <c r="AE319" s="264"/>
      <c r="AF319" s="264"/>
      <c r="AG319" s="323"/>
      <c r="AH319" s="265"/>
      <c r="AI319" s="264"/>
    </row>
    <row r="320" spans="1:35" ht="24" customHeight="1">
      <c r="A320" s="375"/>
      <c r="B320" s="375"/>
      <c r="C320" s="293" t="s">
        <v>208</v>
      </c>
      <c r="D320" s="375">
        <v>1</v>
      </c>
      <c r="E320" s="375" t="s">
        <v>209</v>
      </c>
      <c r="F320" s="491" t="s">
        <v>1051</v>
      </c>
      <c r="G320" s="316"/>
      <c r="H320" s="302"/>
      <c r="I320" s="296" t="s">
        <v>186</v>
      </c>
      <c r="J320" s="296" t="s">
        <v>210</v>
      </c>
      <c r="K320" s="316"/>
      <c r="L320" s="293"/>
      <c r="M320" s="293" t="s">
        <v>212</v>
      </c>
      <c r="N320" s="296" t="s">
        <v>701</v>
      </c>
      <c r="O320" s="75" t="s">
        <v>190</v>
      </c>
      <c r="P320" s="35">
        <v>1100</v>
      </c>
      <c r="Q320" s="15">
        <v>1500</v>
      </c>
      <c r="R320" s="14">
        <v>1250</v>
      </c>
      <c r="S320" s="14">
        <v>1250</v>
      </c>
      <c r="T320" s="14">
        <v>1250</v>
      </c>
      <c r="U320" s="14">
        <v>1400</v>
      </c>
      <c r="V320" s="14">
        <v>1650</v>
      </c>
      <c r="W320" s="14">
        <v>2150</v>
      </c>
      <c r="X320" s="14">
        <v>2150</v>
      </c>
      <c r="Y320" s="14">
        <v>2150</v>
      </c>
      <c r="Z320" s="14">
        <v>1251</v>
      </c>
      <c r="AA320" s="85"/>
      <c r="AB320" s="389">
        <f>SUM(P321:AA321)</f>
        <v>70800</v>
      </c>
      <c r="AC320" s="290"/>
      <c r="AD320" s="290"/>
      <c r="AE320" s="290"/>
      <c r="AF320" s="290"/>
      <c r="AG320" s="312">
        <v>100</v>
      </c>
      <c r="AH320" s="260">
        <f>SUM(P321:U321)</f>
        <v>42700</v>
      </c>
      <c r="AI320" s="290"/>
    </row>
    <row r="321" spans="1:35" ht="11.45" customHeight="1">
      <c r="A321" s="375"/>
      <c r="B321" s="375"/>
      <c r="C321" s="293"/>
      <c r="D321" s="375"/>
      <c r="E321" s="375"/>
      <c r="F321" s="491"/>
      <c r="G321" s="317"/>
      <c r="H321" s="302"/>
      <c r="I321" s="296"/>
      <c r="J321" s="296"/>
      <c r="K321" s="317"/>
      <c r="L321" s="293"/>
      <c r="M321" s="293"/>
      <c r="N321" s="296"/>
      <c r="O321" s="75" t="s">
        <v>19</v>
      </c>
      <c r="P321" s="15">
        <v>4900</v>
      </c>
      <c r="Q321" s="15">
        <f>13720-20</f>
        <v>13700</v>
      </c>
      <c r="R321" s="15">
        <v>9800</v>
      </c>
      <c r="S321" s="15">
        <v>4900</v>
      </c>
      <c r="T321" s="15">
        <v>600</v>
      </c>
      <c r="U321" s="15">
        <f>8820-20</f>
        <v>8800</v>
      </c>
      <c r="V321" s="15">
        <f>685-5</f>
        <v>680</v>
      </c>
      <c r="W321" s="15">
        <v>8820</v>
      </c>
      <c r="X321" s="15">
        <v>4900</v>
      </c>
      <c r="Y321" s="15">
        <f>8820-20</f>
        <v>8800</v>
      </c>
      <c r="Z321" s="15">
        <v>4900</v>
      </c>
      <c r="AA321" s="85"/>
      <c r="AB321" s="389"/>
      <c r="AC321" s="290"/>
      <c r="AD321" s="290"/>
      <c r="AE321" s="290"/>
      <c r="AF321" s="290"/>
      <c r="AG321" s="313"/>
      <c r="AH321" s="273"/>
      <c r="AI321" s="290"/>
    </row>
    <row r="322" spans="1:35" s="111" customFormat="1" ht="37.5">
      <c r="A322" s="275">
        <v>34</v>
      </c>
      <c r="B322" s="275" t="s">
        <v>1142</v>
      </c>
      <c r="C322" s="294" t="s">
        <v>703</v>
      </c>
      <c r="D322" s="275">
        <v>4</v>
      </c>
      <c r="E322" s="275" t="s">
        <v>420</v>
      </c>
      <c r="F322" s="295" t="s">
        <v>1053</v>
      </c>
      <c r="G322" s="314">
        <v>1</v>
      </c>
      <c r="H322" s="295" t="s">
        <v>32</v>
      </c>
      <c r="I322" s="275" t="s">
        <v>186</v>
      </c>
      <c r="J322" s="314" t="s">
        <v>832</v>
      </c>
      <c r="K322" s="314" t="s">
        <v>211</v>
      </c>
      <c r="L322" s="294"/>
      <c r="M322" s="294"/>
      <c r="N322" s="275" t="s">
        <v>692</v>
      </c>
      <c r="O322" s="99" t="s">
        <v>190</v>
      </c>
      <c r="P322" s="108">
        <f>P328</f>
        <v>500</v>
      </c>
      <c r="Q322" s="108">
        <f t="shared" ref="Q322:AA322" si="101">Q328</f>
        <v>900</v>
      </c>
      <c r="R322" s="108">
        <f t="shared" si="101"/>
        <v>900</v>
      </c>
      <c r="S322" s="108">
        <f t="shared" si="101"/>
        <v>900</v>
      </c>
      <c r="T322" s="108">
        <f t="shared" si="101"/>
        <v>900</v>
      </c>
      <c r="U322" s="108">
        <f t="shared" si="101"/>
        <v>900</v>
      </c>
      <c r="V322" s="108">
        <f t="shared" si="101"/>
        <v>900</v>
      </c>
      <c r="W322" s="108">
        <f t="shared" si="101"/>
        <v>900</v>
      </c>
      <c r="X322" s="108">
        <f t="shared" si="101"/>
        <v>900</v>
      </c>
      <c r="Y322" s="108">
        <f t="shared" si="101"/>
        <v>900</v>
      </c>
      <c r="Z322" s="108">
        <f t="shared" si="101"/>
        <v>900</v>
      </c>
      <c r="AA322" s="108">
        <f t="shared" si="101"/>
        <v>500</v>
      </c>
      <c r="AB322" s="265">
        <f>SUM(P323:AA323)</f>
        <v>56600</v>
      </c>
      <c r="AC322" s="262" t="s">
        <v>998</v>
      </c>
      <c r="AD322" s="262" t="s">
        <v>982</v>
      </c>
      <c r="AE322" s="262"/>
      <c r="AF322" s="262"/>
      <c r="AG322" s="314">
        <f>SUM(AG324:AG335)</f>
        <v>100</v>
      </c>
      <c r="AH322" s="265">
        <f>SUM(AH324:AH335)</f>
        <v>38600</v>
      </c>
      <c r="AI322" s="262" t="s">
        <v>982</v>
      </c>
    </row>
    <row r="323" spans="1:35" s="111" customFormat="1" ht="15" customHeight="1">
      <c r="A323" s="275"/>
      <c r="B323" s="275"/>
      <c r="C323" s="294"/>
      <c r="D323" s="275"/>
      <c r="E323" s="275"/>
      <c r="F323" s="295"/>
      <c r="G323" s="315"/>
      <c r="H323" s="295"/>
      <c r="I323" s="275"/>
      <c r="J323" s="315"/>
      <c r="K323" s="315"/>
      <c r="L323" s="416"/>
      <c r="M323" s="294"/>
      <c r="N323" s="275"/>
      <c r="O323" s="99" t="s">
        <v>19</v>
      </c>
      <c r="P323" s="112">
        <f>SUM(P325,P327,P329,P331,P333,P335)</f>
        <v>0</v>
      </c>
      <c r="Q323" s="112">
        <f t="shared" ref="Q323:AA323" si="102">SUM(Q325,Q327,Q329,Q331,Q333,Q335)</f>
        <v>8920</v>
      </c>
      <c r="R323" s="112">
        <f t="shared" si="102"/>
        <v>14680</v>
      </c>
      <c r="S323" s="112">
        <f t="shared" si="102"/>
        <v>0</v>
      </c>
      <c r="T323" s="112">
        <f t="shared" si="102"/>
        <v>0</v>
      </c>
      <c r="U323" s="112">
        <f t="shared" si="102"/>
        <v>15000</v>
      </c>
      <c r="V323" s="112">
        <f t="shared" si="102"/>
        <v>0</v>
      </c>
      <c r="W323" s="112">
        <f t="shared" si="102"/>
        <v>18000</v>
      </c>
      <c r="X323" s="112">
        <f t="shared" si="102"/>
        <v>0</v>
      </c>
      <c r="Y323" s="112">
        <f t="shared" si="102"/>
        <v>0</v>
      </c>
      <c r="Z323" s="112">
        <f t="shared" si="102"/>
        <v>0</v>
      </c>
      <c r="AA323" s="112">
        <f t="shared" si="102"/>
        <v>0</v>
      </c>
      <c r="AB323" s="265"/>
      <c r="AC323" s="262"/>
      <c r="AD323" s="262"/>
      <c r="AE323" s="262"/>
      <c r="AF323" s="262"/>
      <c r="AG323" s="315"/>
      <c r="AH323" s="265"/>
      <c r="AI323" s="262"/>
    </row>
    <row r="324" spans="1:35" s="45" customFormat="1">
      <c r="A324" s="296"/>
      <c r="B324" s="296"/>
      <c r="C324" s="304" t="s">
        <v>702</v>
      </c>
      <c r="D324" s="296">
        <v>1</v>
      </c>
      <c r="E324" s="296" t="s">
        <v>420</v>
      </c>
      <c r="F324" s="302" t="s">
        <v>1053</v>
      </c>
      <c r="G324" s="316"/>
      <c r="H324" s="302"/>
      <c r="I324" s="296" t="s">
        <v>186</v>
      </c>
      <c r="J324" s="316" t="s">
        <v>421</v>
      </c>
      <c r="K324" s="316"/>
      <c r="L324" s="304" t="s">
        <v>422</v>
      </c>
      <c r="M324" s="304" t="s">
        <v>423</v>
      </c>
      <c r="N324" s="316" t="s">
        <v>63</v>
      </c>
      <c r="O324" s="75" t="s">
        <v>44</v>
      </c>
      <c r="P324" s="79"/>
      <c r="Q324" s="75">
        <v>25</v>
      </c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307">
        <f>SUM(P325:AA325)</f>
        <v>6000</v>
      </c>
      <c r="AC324" s="273"/>
      <c r="AD324" s="273"/>
      <c r="AE324" s="273"/>
      <c r="AF324" s="273"/>
      <c r="AG324" s="316">
        <v>20</v>
      </c>
      <c r="AH324" s="260">
        <f>SUM(P325:U325)</f>
        <v>6000</v>
      </c>
      <c r="AI324" s="273"/>
    </row>
    <row r="325" spans="1:35" s="45" customFormat="1" ht="23.45" customHeight="1">
      <c r="A325" s="296"/>
      <c r="B325" s="296"/>
      <c r="C325" s="304"/>
      <c r="D325" s="296"/>
      <c r="E325" s="296"/>
      <c r="F325" s="302"/>
      <c r="G325" s="317"/>
      <c r="H325" s="302"/>
      <c r="I325" s="296"/>
      <c r="J325" s="317"/>
      <c r="K325" s="317"/>
      <c r="L325" s="304"/>
      <c r="M325" s="304"/>
      <c r="N325" s="317"/>
      <c r="O325" s="75" t="s">
        <v>19</v>
      </c>
      <c r="P325" s="79"/>
      <c r="Q325" s="130">
        <v>6000</v>
      </c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307"/>
      <c r="AC325" s="273"/>
      <c r="AD325" s="273"/>
      <c r="AE325" s="273"/>
      <c r="AF325" s="273"/>
      <c r="AG325" s="317"/>
      <c r="AH325" s="273"/>
      <c r="AI325" s="273"/>
    </row>
    <row r="326" spans="1:35" s="45" customFormat="1">
      <c r="A326" s="296"/>
      <c r="B326" s="296"/>
      <c r="C326" s="304" t="s">
        <v>676</v>
      </c>
      <c r="D326" s="296">
        <v>1</v>
      </c>
      <c r="E326" s="296" t="s">
        <v>209</v>
      </c>
      <c r="F326" s="302" t="s">
        <v>1051</v>
      </c>
      <c r="G326" s="316"/>
      <c r="H326" s="302"/>
      <c r="I326" s="296" t="s">
        <v>186</v>
      </c>
      <c r="J326" s="316" t="s">
        <v>210</v>
      </c>
      <c r="K326" s="316"/>
      <c r="L326" s="304" t="s">
        <v>418</v>
      </c>
      <c r="M326" s="304" t="s">
        <v>419</v>
      </c>
      <c r="N326" s="296" t="s">
        <v>681</v>
      </c>
      <c r="O326" s="75" t="s">
        <v>136</v>
      </c>
      <c r="P326" s="79"/>
      <c r="Q326" s="75"/>
      <c r="R326" s="88"/>
      <c r="S326" s="88"/>
      <c r="T326" s="88"/>
      <c r="U326" s="88"/>
      <c r="V326" s="88"/>
      <c r="W326" s="88"/>
      <c r="X326" s="88">
        <v>1</v>
      </c>
      <c r="Y326" s="88"/>
      <c r="Z326" s="88"/>
      <c r="AA326" s="88"/>
      <c r="AB326" s="307">
        <f>SUM(P327:AA327)</f>
        <v>0</v>
      </c>
      <c r="AC326" s="273"/>
      <c r="AD326" s="273"/>
      <c r="AE326" s="273"/>
      <c r="AF326" s="273"/>
      <c r="AG326" s="316">
        <v>10</v>
      </c>
      <c r="AH326" s="260">
        <f>SUM(P327:U327)</f>
        <v>0</v>
      </c>
      <c r="AI326" s="273"/>
    </row>
    <row r="327" spans="1:35" s="45" customFormat="1" ht="28.15" customHeight="1">
      <c r="A327" s="296"/>
      <c r="B327" s="296"/>
      <c r="C327" s="304"/>
      <c r="D327" s="296"/>
      <c r="E327" s="296"/>
      <c r="F327" s="302"/>
      <c r="G327" s="317"/>
      <c r="H327" s="302"/>
      <c r="I327" s="296"/>
      <c r="J327" s="317"/>
      <c r="K327" s="317"/>
      <c r="L327" s="304"/>
      <c r="M327" s="304"/>
      <c r="N327" s="296"/>
      <c r="O327" s="75" t="s">
        <v>19</v>
      </c>
      <c r="P327" s="79"/>
      <c r="Q327" s="130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307"/>
      <c r="AC327" s="273"/>
      <c r="AD327" s="273"/>
      <c r="AE327" s="273"/>
      <c r="AF327" s="273"/>
      <c r="AG327" s="317"/>
      <c r="AH327" s="273"/>
      <c r="AI327" s="273"/>
    </row>
    <row r="328" spans="1:35" s="45" customFormat="1" ht="21" customHeight="1">
      <c r="A328" s="296"/>
      <c r="B328" s="296"/>
      <c r="C328" s="304" t="s">
        <v>677</v>
      </c>
      <c r="D328" s="296">
        <v>2</v>
      </c>
      <c r="E328" s="296" t="s">
        <v>209</v>
      </c>
      <c r="F328" s="302" t="s">
        <v>1051</v>
      </c>
      <c r="G328" s="316"/>
      <c r="H328" s="302"/>
      <c r="I328" s="296" t="s">
        <v>186</v>
      </c>
      <c r="J328" s="316" t="s">
        <v>210</v>
      </c>
      <c r="K328" s="316"/>
      <c r="L328" s="304" t="s">
        <v>418</v>
      </c>
      <c r="M328" s="304" t="s">
        <v>419</v>
      </c>
      <c r="N328" s="296" t="s">
        <v>692</v>
      </c>
      <c r="O328" s="75" t="s">
        <v>190</v>
      </c>
      <c r="P328" s="75">
        <v>500</v>
      </c>
      <c r="Q328" s="75">
        <v>900</v>
      </c>
      <c r="R328" s="75">
        <v>900</v>
      </c>
      <c r="S328" s="75">
        <v>900</v>
      </c>
      <c r="T328" s="75">
        <v>900</v>
      </c>
      <c r="U328" s="75">
        <v>900</v>
      </c>
      <c r="V328" s="75">
        <v>900</v>
      </c>
      <c r="W328" s="75">
        <v>900</v>
      </c>
      <c r="X328" s="75">
        <v>900</v>
      </c>
      <c r="Y328" s="75">
        <v>900</v>
      </c>
      <c r="Z328" s="75">
        <v>900</v>
      </c>
      <c r="AA328" s="75">
        <v>500</v>
      </c>
      <c r="AB328" s="307">
        <f>SUM(P329:AA329)</f>
        <v>14680</v>
      </c>
      <c r="AC328" s="273"/>
      <c r="AD328" s="273"/>
      <c r="AE328" s="273"/>
      <c r="AF328" s="273"/>
      <c r="AG328" s="316">
        <v>20</v>
      </c>
      <c r="AH328" s="260">
        <f>SUM(P329:U329)</f>
        <v>14680</v>
      </c>
      <c r="AI328" s="273"/>
    </row>
    <row r="329" spans="1:35" s="45" customFormat="1" ht="12.6" customHeight="1">
      <c r="A329" s="296"/>
      <c r="B329" s="296"/>
      <c r="C329" s="304"/>
      <c r="D329" s="296"/>
      <c r="E329" s="296"/>
      <c r="F329" s="302"/>
      <c r="G329" s="317"/>
      <c r="H329" s="302"/>
      <c r="I329" s="296"/>
      <c r="J329" s="317"/>
      <c r="K329" s="317"/>
      <c r="L329" s="304"/>
      <c r="M329" s="304"/>
      <c r="N329" s="296"/>
      <c r="O329" s="75" t="s">
        <v>19</v>
      </c>
      <c r="P329" s="130"/>
      <c r="Q329" s="130"/>
      <c r="R329" s="130">
        <v>14680</v>
      </c>
      <c r="S329" s="130"/>
      <c r="T329" s="130"/>
      <c r="U329" s="130"/>
      <c r="V329" s="130"/>
      <c r="W329" s="130"/>
      <c r="X329" s="130"/>
      <c r="Y329" s="130"/>
      <c r="Z329" s="130"/>
      <c r="AA329" s="130"/>
      <c r="AB329" s="307"/>
      <c r="AC329" s="273"/>
      <c r="AD329" s="273"/>
      <c r="AE329" s="273"/>
      <c r="AF329" s="273"/>
      <c r="AG329" s="317"/>
      <c r="AH329" s="273"/>
      <c r="AI329" s="273"/>
    </row>
    <row r="330" spans="1:35" s="45" customFormat="1">
      <c r="A330" s="316"/>
      <c r="B330" s="316"/>
      <c r="C330" s="365" t="s">
        <v>678</v>
      </c>
      <c r="D330" s="316">
        <v>3</v>
      </c>
      <c r="E330" s="296" t="s">
        <v>209</v>
      </c>
      <c r="F330" s="302" t="s">
        <v>1051</v>
      </c>
      <c r="G330" s="316"/>
      <c r="H330" s="302"/>
      <c r="I330" s="296" t="s">
        <v>186</v>
      </c>
      <c r="J330" s="296" t="s">
        <v>210</v>
      </c>
      <c r="K330" s="316"/>
      <c r="L330" s="304" t="s">
        <v>418</v>
      </c>
      <c r="M330" s="304" t="s">
        <v>419</v>
      </c>
      <c r="N330" s="316" t="s">
        <v>704</v>
      </c>
      <c r="O330" s="75" t="s">
        <v>321</v>
      </c>
      <c r="P330" s="79"/>
      <c r="Q330" s="75">
        <v>2</v>
      </c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307">
        <f>SUM(P331:AA331)</f>
        <v>2920</v>
      </c>
      <c r="AC330" s="282"/>
      <c r="AD330" s="282"/>
      <c r="AE330" s="282"/>
      <c r="AF330" s="282"/>
      <c r="AG330" s="316">
        <v>20</v>
      </c>
      <c r="AH330" s="260">
        <f>SUM(P331:U331)</f>
        <v>2920</v>
      </c>
      <c r="AI330" s="282"/>
    </row>
    <row r="331" spans="1:35" s="45" customFormat="1">
      <c r="A331" s="317"/>
      <c r="B331" s="317"/>
      <c r="C331" s="366"/>
      <c r="D331" s="317"/>
      <c r="E331" s="296"/>
      <c r="F331" s="302"/>
      <c r="G331" s="317"/>
      <c r="H331" s="302"/>
      <c r="I331" s="296"/>
      <c r="J331" s="296"/>
      <c r="K331" s="317"/>
      <c r="L331" s="304"/>
      <c r="M331" s="304"/>
      <c r="N331" s="317"/>
      <c r="O331" s="75" t="s">
        <v>19</v>
      </c>
      <c r="P331" s="79"/>
      <c r="Q331" s="130">
        <v>2920</v>
      </c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307"/>
      <c r="AC331" s="283"/>
      <c r="AD331" s="283"/>
      <c r="AE331" s="283"/>
      <c r="AF331" s="283"/>
      <c r="AG331" s="317"/>
      <c r="AH331" s="273"/>
      <c r="AI331" s="283"/>
    </row>
    <row r="332" spans="1:35" s="45" customFormat="1">
      <c r="A332" s="316"/>
      <c r="B332" s="316"/>
      <c r="C332" s="365" t="s">
        <v>679</v>
      </c>
      <c r="D332" s="316">
        <v>4</v>
      </c>
      <c r="E332" s="296" t="s">
        <v>209</v>
      </c>
      <c r="F332" s="302" t="s">
        <v>1051</v>
      </c>
      <c r="G332" s="316"/>
      <c r="H332" s="302"/>
      <c r="I332" s="296" t="s">
        <v>186</v>
      </c>
      <c r="J332" s="296" t="s">
        <v>210</v>
      </c>
      <c r="K332" s="316"/>
      <c r="L332" s="304" t="s">
        <v>418</v>
      </c>
      <c r="M332" s="304" t="s">
        <v>419</v>
      </c>
      <c r="N332" s="316" t="s">
        <v>748</v>
      </c>
      <c r="O332" s="75" t="s">
        <v>750</v>
      </c>
      <c r="P332" s="79"/>
      <c r="Q332" s="88"/>
      <c r="R332" s="88"/>
      <c r="S332" s="88"/>
      <c r="T332" s="88"/>
      <c r="U332" s="75">
        <v>1</v>
      </c>
      <c r="V332" s="88"/>
      <c r="W332" s="75">
        <v>1</v>
      </c>
      <c r="X332" s="88"/>
      <c r="Y332" s="88"/>
      <c r="Z332" s="88"/>
      <c r="AA332" s="88"/>
      <c r="AB332" s="307">
        <f>SUM(P333:AA333)</f>
        <v>30000</v>
      </c>
      <c r="AC332" s="282"/>
      <c r="AD332" s="282"/>
      <c r="AE332" s="282"/>
      <c r="AF332" s="282"/>
      <c r="AG332" s="316">
        <v>20</v>
      </c>
      <c r="AH332" s="260">
        <f>SUM(P333:U333)</f>
        <v>15000</v>
      </c>
      <c r="AI332" s="282"/>
    </row>
    <row r="333" spans="1:35" s="45" customFormat="1">
      <c r="A333" s="317"/>
      <c r="B333" s="317"/>
      <c r="C333" s="366"/>
      <c r="D333" s="317"/>
      <c r="E333" s="296"/>
      <c r="F333" s="302"/>
      <c r="G333" s="317"/>
      <c r="H333" s="302"/>
      <c r="I333" s="296"/>
      <c r="J333" s="296"/>
      <c r="K333" s="317"/>
      <c r="L333" s="304"/>
      <c r="M333" s="304"/>
      <c r="N333" s="317"/>
      <c r="O333" s="75" t="s">
        <v>19</v>
      </c>
      <c r="P333" s="79"/>
      <c r="Q333" s="88"/>
      <c r="R333" s="88"/>
      <c r="S333" s="88"/>
      <c r="T333" s="88"/>
      <c r="U333" s="130">
        <v>15000</v>
      </c>
      <c r="V333" s="88"/>
      <c r="W333" s="130">
        <v>15000</v>
      </c>
      <c r="X333" s="88"/>
      <c r="Y333" s="88"/>
      <c r="Z333" s="88"/>
      <c r="AA333" s="88"/>
      <c r="AB333" s="307"/>
      <c r="AC333" s="283"/>
      <c r="AD333" s="283"/>
      <c r="AE333" s="283"/>
      <c r="AF333" s="283"/>
      <c r="AG333" s="317"/>
      <c r="AH333" s="273"/>
      <c r="AI333" s="283"/>
    </row>
    <row r="334" spans="1:35" s="45" customFormat="1">
      <c r="A334" s="316"/>
      <c r="B334" s="316"/>
      <c r="C334" s="365" t="s">
        <v>680</v>
      </c>
      <c r="D334" s="316">
        <v>5</v>
      </c>
      <c r="E334" s="296" t="s">
        <v>209</v>
      </c>
      <c r="F334" s="302" t="s">
        <v>1051</v>
      </c>
      <c r="G334" s="316"/>
      <c r="H334" s="302"/>
      <c r="I334" s="296" t="s">
        <v>186</v>
      </c>
      <c r="J334" s="296" t="s">
        <v>210</v>
      </c>
      <c r="K334" s="316"/>
      <c r="L334" s="304" t="s">
        <v>418</v>
      </c>
      <c r="M334" s="304" t="s">
        <v>419</v>
      </c>
      <c r="N334" s="316" t="s">
        <v>749</v>
      </c>
      <c r="O334" s="75" t="s">
        <v>750</v>
      </c>
      <c r="P334" s="75"/>
      <c r="Q334" s="75"/>
      <c r="R334" s="75"/>
      <c r="S334" s="75"/>
      <c r="T334" s="75"/>
      <c r="U334" s="75"/>
      <c r="V334" s="75"/>
      <c r="W334" s="75">
        <v>1</v>
      </c>
      <c r="X334" s="75"/>
      <c r="Y334" s="75"/>
      <c r="Z334" s="75"/>
      <c r="AA334" s="75"/>
      <c r="AB334" s="307">
        <f>SUM(P335:AA335)</f>
        <v>3000</v>
      </c>
      <c r="AC334" s="282"/>
      <c r="AD334" s="282"/>
      <c r="AE334" s="282"/>
      <c r="AF334" s="282"/>
      <c r="AG334" s="316">
        <v>10</v>
      </c>
      <c r="AH334" s="260">
        <f>SUM(P335:U335)</f>
        <v>0</v>
      </c>
      <c r="AI334" s="282"/>
    </row>
    <row r="335" spans="1:35" s="45" customFormat="1" ht="25.9" customHeight="1">
      <c r="A335" s="317"/>
      <c r="B335" s="317"/>
      <c r="C335" s="366"/>
      <c r="D335" s="317"/>
      <c r="E335" s="296"/>
      <c r="F335" s="302"/>
      <c r="G335" s="317"/>
      <c r="H335" s="302"/>
      <c r="I335" s="296"/>
      <c r="J335" s="296"/>
      <c r="K335" s="317"/>
      <c r="L335" s="304"/>
      <c r="M335" s="304"/>
      <c r="N335" s="317"/>
      <c r="O335" s="75" t="s">
        <v>19</v>
      </c>
      <c r="P335" s="130"/>
      <c r="Q335" s="130"/>
      <c r="R335" s="130"/>
      <c r="S335" s="130"/>
      <c r="T335" s="130"/>
      <c r="U335" s="130"/>
      <c r="V335" s="130"/>
      <c r="W335" s="130">
        <v>3000</v>
      </c>
      <c r="X335" s="130"/>
      <c r="Y335" s="130"/>
      <c r="Z335" s="130"/>
      <c r="AA335" s="130"/>
      <c r="AB335" s="307"/>
      <c r="AC335" s="283"/>
      <c r="AD335" s="283"/>
      <c r="AE335" s="283"/>
      <c r="AF335" s="283"/>
      <c r="AG335" s="317"/>
      <c r="AH335" s="273"/>
      <c r="AI335" s="283"/>
    </row>
    <row r="336" spans="1:35" s="217" customFormat="1">
      <c r="A336" s="297">
        <v>35</v>
      </c>
      <c r="B336" s="297" t="s">
        <v>1143</v>
      </c>
      <c r="C336" s="298" t="s">
        <v>1002</v>
      </c>
      <c r="D336" s="297"/>
      <c r="E336" s="297"/>
      <c r="F336" s="301" t="s">
        <v>1051</v>
      </c>
      <c r="G336" s="299"/>
      <c r="H336" s="301"/>
      <c r="I336" s="297"/>
      <c r="J336" s="299"/>
      <c r="K336" s="299"/>
      <c r="L336" s="298"/>
      <c r="M336" s="298"/>
      <c r="N336" s="297" t="s">
        <v>45</v>
      </c>
      <c r="O336" s="214"/>
      <c r="P336" s="215"/>
      <c r="Q336" s="215"/>
      <c r="R336" s="215"/>
      <c r="S336" s="215"/>
      <c r="T336" s="215"/>
      <c r="U336" s="215"/>
      <c r="V336" s="215"/>
      <c r="W336" s="215"/>
      <c r="X336" s="215"/>
      <c r="Y336" s="215"/>
      <c r="Z336" s="215"/>
      <c r="AA336" s="215"/>
      <c r="AB336" s="276">
        <f>SUM(P337:AA337)</f>
        <v>2368800</v>
      </c>
      <c r="AC336" s="277" t="s">
        <v>998</v>
      </c>
      <c r="AD336" s="277" t="s">
        <v>975</v>
      </c>
      <c r="AE336" s="277"/>
      <c r="AF336" s="277"/>
      <c r="AG336" s="299"/>
      <c r="AH336" s="276">
        <f>SUM(AH338)</f>
        <v>2368800</v>
      </c>
      <c r="AI336" s="277" t="s">
        <v>975</v>
      </c>
    </row>
    <row r="337" spans="1:35" s="217" customFormat="1" ht="33" customHeight="1">
      <c r="A337" s="297"/>
      <c r="B337" s="297"/>
      <c r="C337" s="298"/>
      <c r="D337" s="297"/>
      <c r="E337" s="297"/>
      <c r="F337" s="301"/>
      <c r="G337" s="300"/>
      <c r="H337" s="301"/>
      <c r="I337" s="297"/>
      <c r="J337" s="300"/>
      <c r="K337" s="300"/>
      <c r="L337" s="406"/>
      <c r="M337" s="298"/>
      <c r="N337" s="297"/>
      <c r="O337" s="214"/>
      <c r="P337" s="216"/>
      <c r="Q337" s="216"/>
      <c r="R337" s="216">
        <f>R339</f>
        <v>2368800</v>
      </c>
      <c r="S337" s="216"/>
      <c r="T337" s="216"/>
      <c r="U337" s="216"/>
      <c r="V337" s="216"/>
      <c r="W337" s="216"/>
      <c r="X337" s="216"/>
      <c r="Y337" s="216"/>
      <c r="Z337" s="216"/>
      <c r="AA337" s="216"/>
      <c r="AB337" s="276"/>
      <c r="AC337" s="277"/>
      <c r="AD337" s="277"/>
      <c r="AE337" s="277"/>
      <c r="AF337" s="277"/>
      <c r="AG337" s="300"/>
      <c r="AH337" s="276"/>
      <c r="AI337" s="277"/>
    </row>
    <row r="338" spans="1:35" s="45" customFormat="1">
      <c r="A338" s="296"/>
      <c r="B338" s="296"/>
      <c r="C338" s="304" t="s">
        <v>1009</v>
      </c>
      <c r="D338" s="296"/>
      <c r="E338" s="296"/>
      <c r="F338" s="302" t="s">
        <v>1051</v>
      </c>
      <c r="G338" s="316"/>
      <c r="H338" s="302"/>
      <c r="I338" s="296"/>
      <c r="J338" s="316"/>
      <c r="K338" s="316"/>
      <c r="L338" s="304"/>
      <c r="M338" s="304"/>
      <c r="N338" s="316" t="s">
        <v>45</v>
      </c>
      <c r="O338" s="75"/>
      <c r="P338" s="79"/>
      <c r="Q338" s="75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307">
        <f>SUM(P339:AA339)</f>
        <v>2368800</v>
      </c>
      <c r="AC338" s="273"/>
      <c r="AD338" s="273"/>
      <c r="AE338" s="273"/>
      <c r="AF338" s="273"/>
      <c r="AG338" s="316"/>
      <c r="AH338" s="260">
        <f>SUM(P339:U339)</f>
        <v>2368800</v>
      </c>
      <c r="AI338" s="273"/>
    </row>
    <row r="339" spans="1:35" s="45" customFormat="1" ht="25.15" customHeight="1">
      <c r="A339" s="296"/>
      <c r="B339" s="296"/>
      <c r="C339" s="304"/>
      <c r="D339" s="296"/>
      <c r="E339" s="296"/>
      <c r="F339" s="302"/>
      <c r="G339" s="317"/>
      <c r="H339" s="302"/>
      <c r="I339" s="296"/>
      <c r="J339" s="317"/>
      <c r="K339" s="317"/>
      <c r="L339" s="304"/>
      <c r="M339" s="304"/>
      <c r="N339" s="317"/>
      <c r="O339" s="75"/>
      <c r="P339" s="79"/>
      <c r="Q339" s="130"/>
      <c r="R339" s="78">
        <v>2368800</v>
      </c>
      <c r="S339" s="88"/>
      <c r="T339" s="88"/>
      <c r="U339" s="88"/>
      <c r="V339" s="88"/>
      <c r="W339" s="88"/>
      <c r="X339" s="88"/>
      <c r="Y339" s="88"/>
      <c r="Z339" s="88"/>
      <c r="AA339" s="88"/>
      <c r="AB339" s="307"/>
      <c r="AC339" s="273"/>
      <c r="AD339" s="273"/>
      <c r="AE339" s="273"/>
      <c r="AF339" s="273"/>
      <c r="AG339" s="317"/>
      <c r="AH339" s="273"/>
      <c r="AI339" s="273"/>
    </row>
    <row r="340" spans="1:35" ht="19.899999999999999" customHeight="1">
      <c r="A340" s="13"/>
      <c r="B340" s="13"/>
      <c r="C340" s="13" t="s">
        <v>291</v>
      </c>
      <c r="D340" s="8"/>
      <c r="E340" s="8"/>
      <c r="F340" s="8"/>
      <c r="G340" s="73"/>
      <c r="H340" s="73"/>
      <c r="I340" s="73"/>
      <c r="J340" s="73"/>
      <c r="K340" s="73"/>
      <c r="L340" s="13"/>
      <c r="M340" s="9"/>
      <c r="N340" s="234"/>
      <c r="O340" s="8"/>
      <c r="P340" s="56">
        <f>P342</f>
        <v>0</v>
      </c>
      <c r="Q340" s="56">
        <f t="shared" ref="Q340:AA340" si="103">Q342</f>
        <v>0</v>
      </c>
      <c r="R340" s="56">
        <f t="shared" si="103"/>
        <v>3559200</v>
      </c>
      <c r="S340" s="56">
        <f t="shared" si="103"/>
        <v>12800</v>
      </c>
      <c r="T340" s="56">
        <f t="shared" si="103"/>
        <v>10000</v>
      </c>
      <c r="U340" s="56">
        <f t="shared" si="103"/>
        <v>7000</v>
      </c>
      <c r="V340" s="56">
        <f t="shared" si="103"/>
        <v>7000</v>
      </c>
      <c r="W340" s="56">
        <f t="shared" si="103"/>
        <v>7000</v>
      </c>
      <c r="X340" s="56">
        <f t="shared" si="103"/>
        <v>5000</v>
      </c>
      <c r="Y340" s="56">
        <f t="shared" si="103"/>
        <v>0</v>
      </c>
      <c r="Z340" s="56">
        <f t="shared" si="103"/>
        <v>0</v>
      </c>
      <c r="AA340" s="56">
        <f t="shared" si="103"/>
        <v>0</v>
      </c>
      <c r="AB340" s="71">
        <f>SUM(P340:AA340)</f>
        <v>3608000</v>
      </c>
      <c r="AC340" s="9"/>
      <c r="AD340" s="9"/>
      <c r="AE340" s="9"/>
      <c r="AF340" s="9"/>
      <c r="AG340" s="9"/>
      <c r="AH340" s="71">
        <f>SUM(AH341)</f>
        <v>3589000</v>
      </c>
      <c r="AI340" s="9"/>
    </row>
    <row r="341" spans="1:35" ht="37.5">
      <c r="A341" s="392"/>
      <c r="B341" s="392" t="s">
        <v>1144</v>
      </c>
      <c r="C341" s="305" t="s">
        <v>292</v>
      </c>
      <c r="D341" s="392"/>
      <c r="E341" s="392"/>
      <c r="F341" s="392"/>
      <c r="G341" s="284"/>
      <c r="H341" s="303"/>
      <c r="I341" s="303"/>
      <c r="J341" s="303"/>
      <c r="K341" s="284"/>
      <c r="L341" s="305"/>
      <c r="M341" s="305"/>
      <c r="N341" s="303" t="s">
        <v>593</v>
      </c>
      <c r="O341" s="81" t="s">
        <v>41</v>
      </c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307">
        <f>SUM(P342:AA342)</f>
        <v>3608000</v>
      </c>
      <c r="AC341" s="289" t="s">
        <v>997</v>
      </c>
      <c r="AD341" s="289" t="s">
        <v>984</v>
      </c>
      <c r="AE341" s="289"/>
      <c r="AF341" s="289"/>
      <c r="AG341" s="286"/>
      <c r="AH341" s="260">
        <f>SUM(AH343,AH351)</f>
        <v>3589000</v>
      </c>
      <c r="AI341" s="289" t="s">
        <v>984</v>
      </c>
    </row>
    <row r="342" spans="1:35" ht="24" customHeight="1">
      <c r="A342" s="392"/>
      <c r="B342" s="392"/>
      <c r="C342" s="305"/>
      <c r="D342" s="392"/>
      <c r="E342" s="392"/>
      <c r="F342" s="392"/>
      <c r="G342" s="285"/>
      <c r="H342" s="303"/>
      <c r="I342" s="303"/>
      <c r="J342" s="303"/>
      <c r="K342" s="285"/>
      <c r="L342" s="305"/>
      <c r="M342" s="305"/>
      <c r="N342" s="303"/>
      <c r="O342" s="81" t="s">
        <v>19</v>
      </c>
      <c r="P342" s="34">
        <f>P344+P352</f>
        <v>0</v>
      </c>
      <c r="Q342" s="34">
        <f t="shared" ref="Q342:AA342" si="104">Q344+Q352</f>
        <v>0</v>
      </c>
      <c r="R342" s="34">
        <f t="shared" si="104"/>
        <v>3559200</v>
      </c>
      <c r="S342" s="34">
        <f t="shared" si="104"/>
        <v>12800</v>
      </c>
      <c r="T342" s="34">
        <f t="shared" si="104"/>
        <v>10000</v>
      </c>
      <c r="U342" s="34">
        <f t="shared" si="104"/>
        <v>7000</v>
      </c>
      <c r="V342" s="34">
        <f t="shared" si="104"/>
        <v>7000</v>
      </c>
      <c r="W342" s="34">
        <f t="shared" si="104"/>
        <v>7000</v>
      </c>
      <c r="X342" s="34">
        <f t="shared" si="104"/>
        <v>5000</v>
      </c>
      <c r="Y342" s="34">
        <f t="shared" si="104"/>
        <v>0</v>
      </c>
      <c r="Z342" s="34">
        <f t="shared" si="104"/>
        <v>0</v>
      </c>
      <c r="AA342" s="34">
        <f t="shared" si="104"/>
        <v>0</v>
      </c>
      <c r="AB342" s="307"/>
      <c r="AC342" s="289"/>
      <c r="AD342" s="289"/>
      <c r="AE342" s="289"/>
      <c r="AF342" s="289"/>
      <c r="AG342" s="321"/>
      <c r="AH342" s="273"/>
      <c r="AI342" s="289"/>
    </row>
    <row r="343" spans="1:35" s="109" customFormat="1" ht="21" customHeight="1">
      <c r="A343" s="275">
        <v>36</v>
      </c>
      <c r="B343" s="275" t="s">
        <v>1145</v>
      </c>
      <c r="C343" s="294" t="s">
        <v>587</v>
      </c>
      <c r="D343" s="275">
        <v>1</v>
      </c>
      <c r="E343" s="295" t="s">
        <v>588</v>
      </c>
      <c r="F343" s="295" t="s">
        <v>1054</v>
      </c>
      <c r="G343" s="426" t="s">
        <v>481</v>
      </c>
      <c r="H343" s="295" t="s">
        <v>32</v>
      </c>
      <c r="I343" s="295" t="s">
        <v>589</v>
      </c>
      <c r="J343" s="295" t="s">
        <v>590</v>
      </c>
      <c r="K343" s="426" t="s">
        <v>591</v>
      </c>
      <c r="L343" s="409"/>
      <c r="M343" s="294"/>
      <c r="N343" s="270" t="s">
        <v>593</v>
      </c>
      <c r="O343" s="125" t="s">
        <v>41</v>
      </c>
      <c r="P343" s="108"/>
      <c r="Q343" s="108"/>
      <c r="R343" s="108">
        <v>2</v>
      </c>
      <c r="S343" s="99">
        <v>2</v>
      </c>
      <c r="T343" s="99">
        <v>3</v>
      </c>
      <c r="U343" s="99">
        <v>4</v>
      </c>
      <c r="V343" s="99">
        <v>4</v>
      </c>
      <c r="W343" s="99">
        <v>4</v>
      </c>
      <c r="X343" s="99">
        <v>5</v>
      </c>
      <c r="Y343" s="108"/>
      <c r="Z343" s="108"/>
      <c r="AA343" s="108"/>
      <c r="AB343" s="265">
        <f>SUM(P344:AA344)</f>
        <v>61700</v>
      </c>
      <c r="AC343" s="262" t="s">
        <v>998</v>
      </c>
      <c r="AD343" s="262" t="s">
        <v>984</v>
      </c>
      <c r="AE343" s="262"/>
      <c r="AF343" s="262"/>
      <c r="AG343" s="314">
        <v>100</v>
      </c>
      <c r="AH343" s="265">
        <f>SUM(AH345:AH350)</f>
        <v>42700</v>
      </c>
      <c r="AI343" s="262" t="s">
        <v>984</v>
      </c>
    </row>
    <row r="344" spans="1:35" s="109" customFormat="1" ht="33.6" customHeight="1">
      <c r="A344" s="275"/>
      <c r="B344" s="275"/>
      <c r="C344" s="294"/>
      <c r="D344" s="275"/>
      <c r="E344" s="295"/>
      <c r="F344" s="295"/>
      <c r="G344" s="427"/>
      <c r="H344" s="295"/>
      <c r="I344" s="295"/>
      <c r="J344" s="295"/>
      <c r="K344" s="427"/>
      <c r="L344" s="409"/>
      <c r="M344" s="294"/>
      <c r="N344" s="270"/>
      <c r="O344" s="125" t="s">
        <v>19</v>
      </c>
      <c r="P344" s="68">
        <f>SUM(P346,P348,P350)</f>
        <v>0</v>
      </c>
      <c r="Q344" s="68">
        <f t="shared" ref="Q344:AA344" si="105">SUM(Q346,Q348,Q350)</f>
        <v>0</v>
      </c>
      <c r="R344" s="68">
        <f t="shared" si="105"/>
        <v>12900</v>
      </c>
      <c r="S344" s="68">
        <f t="shared" si="105"/>
        <v>12800</v>
      </c>
      <c r="T344" s="68">
        <f t="shared" si="105"/>
        <v>10000</v>
      </c>
      <c r="U344" s="68">
        <f t="shared" si="105"/>
        <v>7000</v>
      </c>
      <c r="V344" s="68">
        <f t="shared" si="105"/>
        <v>7000</v>
      </c>
      <c r="W344" s="68">
        <f t="shared" si="105"/>
        <v>7000</v>
      </c>
      <c r="X344" s="68">
        <f t="shared" si="105"/>
        <v>5000</v>
      </c>
      <c r="Y344" s="68">
        <f t="shared" si="105"/>
        <v>0</v>
      </c>
      <c r="Z344" s="68">
        <f t="shared" si="105"/>
        <v>0</v>
      </c>
      <c r="AA344" s="68">
        <f t="shared" si="105"/>
        <v>0</v>
      </c>
      <c r="AB344" s="265"/>
      <c r="AC344" s="262"/>
      <c r="AD344" s="262"/>
      <c r="AE344" s="262"/>
      <c r="AF344" s="262"/>
      <c r="AG344" s="315"/>
      <c r="AH344" s="265"/>
      <c r="AI344" s="262"/>
    </row>
    <row r="345" spans="1:35" s="45" customFormat="1" ht="37.5">
      <c r="A345" s="296"/>
      <c r="B345" s="296"/>
      <c r="C345" s="304" t="s">
        <v>594</v>
      </c>
      <c r="D345" s="296">
        <v>1</v>
      </c>
      <c r="E345" s="302" t="s">
        <v>588</v>
      </c>
      <c r="F345" s="302" t="s">
        <v>1054</v>
      </c>
      <c r="G345" s="310"/>
      <c r="H345" s="302"/>
      <c r="I345" s="302" t="s">
        <v>589</v>
      </c>
      <c r="J345" s="302" t="s">
        <v>590</v>
      </c>
      <c r="K345" s="310"/>
      <c r="L345" s="304"/>
      <c r="M345" s="304" t="s">
        <v>705</v>
      </c>
      <c r="N345" s="296" t="s">
        <v>593</v>
      </c>
      <c r="O345" s="75" t="s">
        <v>41</v>
      </c>
      <c r="P345" s="79"/>
      <c r="Q345" s="88"/>
      <c r="R345" s="75">
        <v>2</v>
      </c>
      <c r="S345" s="75">
        <v>2</v>
      </c>
      <c r="T345" s="75">
        <v>4</v>
      </c>
      <c r="U345" s="75">
        <v>4</v>
      </c>
      <c r="V345" s="75">
        <v>4</v>
      </c>
      <c r="W345" s="75">
        <v>4</v>
      </c>
      <c r="X345" s="75">
        <v>4</v>
      </c>
      <c r="Y345" s="88"/>
      <c r="Z345" s="88"/>
      <c r="AA345" s="88"/>
      <c r="AB345" s="307">
        <f>SUM(P346:AA346)</f>
        <v>61700</v>
      </c>
      <c r="AC345" s="273"/>
      <c r="AD345" s="273"/>
      <c r="AE345" s="273"/>
      <c r="AF345" s="273"/>
      <c r="AG345" s="316">
        <v>50</v>
      </c>
      <c r="AH345" s="260">
        <f>SUM(P346:U346)</f>
        <v>42700</v>
      </c>
      <c r="AI345" s="273"/>
    </row>
    <row r="346" spans="1:35" s="45" customFormat="1" ht="28.9" customHeight="1">
      <c r="A346" s="296"/>
      <c r="B346" s="296"/>
      <c r="C346" s="304"/>
      <c r="D346" s="296"/>
      <c r="E346" s="302"/>
      <c r="F346" s="302"/>
      <c r="G346" s="311"/>
      <c r="H346" s="302"/>
      <c r="I346" s="302"/>
      <c r="J346" s="302"/>
      <c r="K346" s="311"/>
      <c r="L346" s="304"/>
      <c r="M346" s="304"/>
      <c r="N346" s="296"/>
      <c r="O346" s="75" t="s">
        <v>19</v>
      </c>
      <c r="P346" s="79"/>
      <c r="Q346" s="88"/>
      <c r="R346" s="131">
        <v>12900</v>
      </c>
      <c r="S346" s="53">
        <v>12800</v>
      </c>
      <c r="T346" s="53">
        <v>10000</v>
      </c>
      <c r="U346" s="53">
        <v>7000</v>
      </c>
      <c r="V346" s="53">
        <v>7000</v>
      </c>
      <c r="W346" s="53">
        <v>7000</v>
      </c>
      <c r="X346" s="53">
        <v>5000</v>
      </c>
      <c r="Y346" s="88"/>
      <c r="Z346" s="88"/>
      <c r="AA346" s="88"/>
      <c r="AB346" s="307"/>
      <c r="AC346" s="273"/>
      <c r="AD346" s="273"/>
      <c r="AE346" s="273"/>
      <c r="AF346" s="273"/>
      <c r="AG346" s="317"/>
      <c r="AH346" s="273"/>
      <c r="AI346" s="273"/>
    </row>
    <row r="347" spans="1:35" s="45" customFormat="1" ht="21" customHeight="1">
      <c r="A347" s="296"/>
      <c r="B347" s="296"/>
      <c r="C347" s="304" t="s">
        <v>595</v>
      </c>
      <c r="D347" s="296">
        <v>2</v>
      </c>
      <c r="E347" s="302" t="s">
        <v>588</v>
      </c>
      <c r="F347" s="302" t="s">
        <v>1054</v>
      </c>
      <c r="G347" s="310"/>
      <c r="H347" s="302"/>
      <c r="I347" s="302" t="s">
        <v>589</v>
      </c>
      <c r="J347" s="302" t="s">
        <v>590</v>
      </c>
      <c r="K347" s="310"/>
      <c r="L347" s="304"/>
      <c r="M347" s="304" t="s">
        <v>705</v>
      </c>
      <c r="N347" s="296" t="s">
        <v>593</v>
      </c>
      <c r="O347" s="75" t="s">
        <v>41</v>
      </c>
      <c r="P347" s="79"/>
      <c r="Q347" s="88"/>
      <c r="R347" s="75">
        <v>2</v>
      </c>
      <c r="S347" s="75">
        <v>2</v>
      </c>
      <c r="T347" s="75">
        <v>4</v>
      </c>
      <c r="U347" s="75">
        <v>4</v>
      </c>
      <c r="V347" s="75">
        <v>4</v>
      </c>
      <c r="W347" s="75">
        <v>4</v>
      </c>
      <c r="X347" s="75">
        <v>4</v>
      </c>
      <c r="Y347" s="88"/>
      <c r="Z347" s="88"/>
      <c r="AA347" s="88"/>
      <c r="AB347" s="307">
        <f>SUM(P348:AA348)</f>
        <v>0</v>
      </c>
      <c r="AC347" s="273"/>
      <c r="AD347" s="273"/>
      <c r="AE347" s="273"/>
      <c r="AF347" s="273"/>
      <c r="AG347" s="316">
        <v>20</v>
      </c>
      <c r="AH347" s="260">
        <f>SUM(P348:U348)</f>
        <v>0</v>
      </c>
      <c r="AI347" s="273"/>
    </row>
    <row r="348" spans="1:35" s="45" customFormat="1" ht="13.9" customHeight="1">
      <c r="A348" s="296"/>
      <c r="B348" s="296"/>
      <c r="C348" s="304"/>
      <c r="D348" s="296"/>
      <c r="E348" s="302"/>
      <c r="F348" s="302"/>
      <c r="G348" s="311"/>
      <c r="H348" s="302"/>
      <c r="I348" s="302"/>
      <c r="J348" s="302"/>
      <c r="K348" s="311"/>
      <c r="L348" s="304"/>
      <c r="M348" s="304"/>
      <c r="N348" s="296"/>
      <c r="O348" s="75" t="s">
        <v>19</v>
      </c>
      <c r="P348" s="79"/>
      <c r="Q348" s="88"/>
      <c r="R348" s="88"/>
      <c r="S348" s="155">
        <v>0</v>
      </c>
      <c r="T348" s="155">
        <v>0</v>
      </c>
      <c r="U348" s="155">
        <v>0</v>
      </c>
      <c r="V348" s="155">
        <v>0</v>
      </c>
      <c r="W348" s="155">
        <v>0</v>
      </c>
      <c r="X348" s="155">
        <v>0</v>
      </c>
      <c r="Y348" s="88"/>
      <c r="Z348" s="88"/>
      <c r="AA348" s="88"/>
      <c r="AB348" s="307"/>
      <c r="AC348" s="273"/>
      <c r="AD348" s="273"/>
      <c r="AE348" s="273"/>
      <c r="AF348" s="273"/>
      <c r="AG348" s="317"/>
      <c r="AH348" s="273"/>
      <c r="AI348" s="273"/>
    </row>
    <row r="349" spans="1:35" s="45" customFormat="1">
      <c r="A349" s="296"/>
      <c r="B349" s="296"/>
      <c r="C349" s="304" t="s">
        <v>596</v>
      </c>
      <c r="D349" s="296">
        <v>3</v>
      </c>
      <c r="E349" s="302" t="s">
        <v>597</v>
      </c>
      <c r="F349" s="302" t="s">
        <v>1055</v>
      </c>
      <c r="G349" s="310"/>
      <c r="H349" s="302"/>
      <c r="I349" s="302" t="s">
        <v>589</v>
      </c>
      <c r="J349" s="302" t="s">
        <v>590</v>
      </c>
      <c r="K349" s="310"/>
      <c r="L349" s="304" t="s">
        <v>592</v>
      </c>
      <c r="M349" s="304"/>
      <c r="N349" s="296" t="s">
        <v>706</v>
      </c>
      <c r="O349" s="75" t="s">
        <v>136</v>
      </c>
      <c r="P349" s="79"/>
      <c r="Q349" s="88"/>
      <c r="R349" s="75">
        <v>1</v>
      </c>
      <c r="S349" s="75"/>
      <c r="T349" s="75"/>
      <c r="U349" s="75">
        <v>1</v>
      </c>
      <c r="V349" s="75"/>
      <c r="W349" s="75"/>
      <c r="X349" s="75">
        <v>1</v>
      </c>
      <c r="Y349" s="75"/>
      <c r="Z349" s="75"/>
      <c r="AA349" s="75">
        <v>1</v>
      </c>
      <c r="AB349" s="307">
        <f>SUM(P350:AA350)</f>
        <v>0</v>
      </c>
      <c r="AC349" s="273"/>
      <c r="AD349" s="273"/>
      <c r="AE349" s="273"/>
      <c r="AF349" s="273"/>
      <c r="AG349" s="316">
        <v>30</v>
      </c>
      <c r="AH349" s="260">
        <f>SUM(P350:U350)</f>
        <v>0</v>
      </c>
      <c r="AI349" s="273"/>
    </row>
    <row r="350" spans="1:35" s="45" customFormat="1" ht="43.9" customHeight="1">
      <c r="A350" s="296"/>
      <c r="B350" s="296"/>
      <c r="C350" s="304"/>
      <c r="D350" s="296"/>
      <c r="E350" s="302"/>
      <c r="F350" s="302"/>
      <c r="G350" s="311"/>
      <c r="H350" s="302"/>
      <c r="I350" s="302"/>
      <c r="J350" s="302"/>
      <c r="K350" s="311"/>
      <c r="L350" s="304"/>
      <c r="M350" s="304"/>
      <c r="N350" s="296"/>
      <c r="O350" s="75" t="s">
        <v>19</v>
      </c>
      <c r="P350" s="79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307"/>
      <c r="AC350" s="273"/>
      <c r="AD350" s="273"/>
      <c r="AE350" s="273"/>
      <c r="AF350" s="273"/>
      <c r="AG350" s="317"/>
      <c r="AH350" s="273"/>
      <c r="AI350" s="273"/>
    </row>
    <row r="351" spans="1:35" s="220" customFormat="1" ht="21" customHeight="1">
      <c r="A351" s="297">
        <v>37</v>
      </c>
      <c r="B351" s="297" t="s">
        <v>1146</v>
      </c>
      <c r="C351" s="298" t="s">
        <v>1003</v>
      </c>
      <c r="D351" s="297"/>
      <c r="E351" s="301"/>
      <c r="F351" s="301" t="s">
        <v>1217</v>
      </c>
      <c r="G351" s="308"/>
      <c r="H351" s="301"/>
      <c r="I351" s="301"/>
      <c r="J351" s="301"/>
      <c r="K351" s="308"/>
      <c r="L351" s="418"/>
      <c r="M351" s="298"/>
      <c r="N351" s="297" t="s">
        <v>167</v>
      </c>
      <c r="O351" s="219"/>
      <c r="P351" s="215"/>
      <c r="Q351" s="215"/>
      <c r="R351" s="215"/>
      <c r="S351" s="214"/>
      <c r="T351" s="214"/>
      <c r="U351" s="214"/>
      <c r="V351" s="214"/>
      <c r="W351" s="214"/>
      <c r="X351" s="214"/>
      <c r="Y351" s="215"/>
      <c r="Z351" s="215"/>
      <c r="AA351" s="215"/>
      <c r="AB351" s="276">
        <f>SUM(P352:AA352)</f>
        <v>3546300</v>
      </c>
      <c r="AC351" s="277" t="s">
        <v>998</v>
      </c>
      <c r="AD351" s="277" t="s">
        <v>976</v>
      </c>
      <c r="AE351" s="277"/>
      <c r="AF351" s="277"/>
      <c r="AG351" s="299"/>
      <c r="AH351" s="276">
        <f>SUM(AH353)</f>
        <v>3546300</v>
      </c>
      <c r="AI351" s="277" t="s">
        <v>976</v>
      </c>
    </row>
    <row r="352" spans="1:35" s="220" customFormat="1" ht="33.6" customHeight="1">
      <c r="A352" s="297"/>
      <c r="B352" s="297"/>
      <c r="C352" s="298"/>
      <c r="D352" s="297"/>
      <c r="E352" s="301"/>
      <c r="F352" s="301"/>
      <c r="G352" s="309"/>
      <c r="H352" s="301"/>
      <c r="I352" s="301"/>
      <c r="J352" s="301"/>
      <c r="K352" s="309"/>
      <c r="L352" s="418"/>
      <c r="M352" s="298"/>
      <c r="N352" s="297"/>
      <c r="O352" s="219"/>
      <c r="P352" s="218"/>
      <c r="Q352" s="218"/>
      <c r="R352" s="218">
        <f>R354</f>
        <v>3546300</v>
      </c>
      <c r="S352" s="218"/>
      <c r="T352" s="218"/>
      <c r="U352" s="218"/>
      <c r="V352" s="218"/>
      <c r="W352" s="218"/>
      <c r="X352" s="218"/>
      <c r="Y352" s="218"/>
      <c r="Z352" s="218"/>
      <c r="AA352" s="218"/>
      <c r="AB352" s="276"/>
      <c r="AC352" s="277"/>
      <c r="AD352" s="277"/>
      <c r="AE352" s="277"/>
      <c r="AF352" s="277"/>
      <c r="AG352" s="300"/>
      <c r="AH352" s="276"/>
      <c r="AI352" s="277"/>
    </row>
    <row r="353" spans="1:35" s="45" customFormat="1">
      <c r="A353" s="296"/>
      <c r="B353" s="296"/>
      <c r="C353" s="304" t="s">
        <v>1008</v>
      </c>
      <c r="D353" s="296"/>
      <c r="E353" s="302"/>
      <c r="F353" s="302" t="s">
        <v>1217</v>
      </c>
      <c r="G353" s="310"/>
      <c r="H353" s="302"/>
      <c r="I353" s="302"/>
      <c r="J353" s="302"/>
      <c r="K353" s="310"/>
      <c r="L353" s="304"/>
      <c r="M353" s="304"/>
      <c r="N353" s="296" t="s">
        <v>167</v>
      </c>
      <c r="O353" s="75"/>
      <c r="P353" s="79"/>
      <c r="Q353" s="88"/>
      <c r="R353" s="75"/>
      <c r="S353" s="75"/>
      <c r="T353" s="75"/>
      <c r="U353" s="75"/>
      <c r="V353" s="75"/>
      <c r="W353" s="75"/>
      <c r="X353" s="75"/>
      <c r="Y353" s="88"/>
      <c r="Z353" s="88"/>
      <c r="AA353" s="88"/>
      <c r="AB353" s="307">
        <f>SUM(P354:AA354)</f>
        <v>3546300</v>
      </c>
      <c r="AC353" s="273"/>
      <c r="AD353" s="273"/>
      <c r="AE353" s="273"/>
      <c r="AF353" s="273"/>
      <c r="AG353" s="316"/>
      <c r="AH353" s="260">
        <f>SUM(P354:U354)</f>
        <v>3546300</v>
      </c>
      <c r="AI353" s="273"/>
    </row>
    <row r="354" spans="1:35" s="45" customFormat="1" ht="19.899999999999999" customHeight="1">
      <c r="A354" s="296"/>
      <c r="B354" s="296"/>
      <c r="C354" s="304"/>
      <c r="D354" s="296"/>
      <c r="E354" s="302"/>
      <c r="F354" s="302"/>
      <c r="G354" s="311"/>
      <c r="H354" s="302"/>
      <c r="I354" s="302"/>
      <c r="J354" s="302"/>
      <c r="K354" s="311"/>
      <c r="L354" s="304"/>
      <c r="M354" s="304"/>
      <c r="N354" s="296"/>
      <c r="O354" s="75"/>
      <c r="P354" s="79"/>
      <c r="Q354" s="88"/>
      <c r="R354" s="33">
        <v>3546300</v>
      </c>
      <c r="S354" s="53"/>
      <c r="T354" s="53"/>
      <c r="U354" s="53"/>
      <c r="V354" s="53"/>
      <c r="W354" s="53"/>
      <c r="X354" s="53"/>
      <c r="Y354" s="88"/>
      <c r="Z354" s="88"/>
      <c r="AA354" s="88"/>
      <c r="AB354" s="307"/>
      <c r="AC354" s="273"/>
      <c r="AD354" s="273"/>
      <c r="AE354" s="273"/>
      <c r="AF354" s="273"/>
      <c r="AG354" s="317"/>
      <c r="AH354" s="273"/>
      <c r="AI354" s="273"/>
    </row>
    <row r="355" spans="1:35" ht="19.899999999999999" customHeight="1">
      <c r="A355" s="13"/>
      <c r="B355" s="13"/>
      <c r="C355" s="13" t="s">
        <v>293</v>
      </c>
      <c r="D355" s="8"/>
      <c r="E355" s="8"/>
      <c r="F355" s="8"/>
      <c r="G355" s="73"/>
      <c r="H355" s="73"/>
      <c r="I355" s="73"/>
      <c r="J355" s="73"/>
      <c r="K355" s="73"/>
      <c r="L355" s="13"/>
      <c r="M355" s="9"/>
      <c r="N355" s="234"/>
      <c r="O355" s="8"/>
      <c r="P355" s="56">
        <f>SUM(P357)</f>
        <v>0</v>
      </c>
      <c r="Q355" s="56">
        <f t="shared" ref="Q355:AA355" si="106">SUM(Q357)</f>
        <v>8760</v>
      </c>
      <c r="R355" s="56">
        <f t="shared" si="106"/>
        <v>2184960</v>
      </c>
      <c r="S355" s="56">
        <f t="shared" si="106"/>
        <v>2160</v>
      </c>
      <c r="T355" s="56">
        <f t="shared" si="106"/>
        <v>5860</v>
      </c>
      <c r="U355" s="56">
        <f t="shared" si="106"/>
        <v>14960</v>
      </c>
      <c r="V355" s="56">
        <f t="shared" si="106"/>
        <v>12400</v>
      </c>
      <c r="W355" s="56">
        <f t="shared" si="106"/>
        <v>7920</v>
      </c>
      <c r="X355" s="56">
        <f t="shared" si="106"/>
        <v>28700</v>
      </c>
      <c r="Y355" s="56">
        <f t="shared" si="106"/>
        <v>0</v>
      </c>
      <c r="Z355" s="56">
        <f t="shared" si="106"/>
        <v>0</v>
      </c>
      <c r="AA355" s="56">
        <f t="shared" si="106"/>
        <v>0</v>
      </c>
      <c r="AB355" s="71">
        <f>SUM(P355:AA355)</f>
        <v>2265720</v>
      </c>
      <c r="AC355" s="9"/>
      <c r="AD355" s="9"/>
      <c r="AE355" s="9"/>
      <c r="AF355" s="9"/>
      <c r="AG355" s="9"/>
      <c r="AH355" s="71">
        <f>SUM(AH356)</f>
        <v>2216700</v>
      </c>
      <c r="AI355" s="9"/>
    </row>
    <row r="356" spans="1:35" ht="37.5">
      <c r="A356" s="392"/>
      <c r="B356" s="392" t="s">
        <v>1147</v>
      </c>
      <c r="C356" s="305" t="s">
        <v>294</v>
      </c>
      <c r="D356" s="392"/>
      <c r="E356" s="392"/>
      <c r="F356" s="392"/>
      <c r="G356" s="284"/>
      <c r="H356" s="303"/>
      <c r="I356" s="303"/>
      <c r="J356" s="303"/>
      <c r="K356" s="284"/>
      <c r="L356" s="305"/>
      <c r="M356" s="305"/>
      <c r="N356" s="286" t="s">
        <v>232</v>
      </c>
      <c r="O356" s="83" t="s">
        <v>41</v>
      </c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307">
        <f>SUM(P357:AA357)</f>
        <v>2265720</v>
      </c>
      <c r="AC356" s="289" t="s">
        <v>997</v>
      </c>
      <c r="AD356" s="289" t="s">
        <v>984</v>
      </c>
      <c r="AE356" s="289"/>
      <c r="AF356" s="289"/>
      <c r="AG356" s="286"/>
      <c r="AH356" s="260">
        <f>SUM(AH358,AH368,AH378,AH386)</f>
        <v>2216700</v>
      </c>
      <c r="AI356" s="289" t="s">
        <v>984</v>
      </c>
    </row>
    <row r="357" spans="1:35" ht="29.45" customHeight="1">
      <c r="A357" s="392"/>
      <c r="B357" s="392"/>
      <c r="C357" s="305"/>
      <c r="D357" s="392"/>
      <c r="E357" s="392"/>
      <c r="F357" s="392"/>
      <c r="G357" s="285"/>
      <c r="H357" s="303"/>
      <c r="I357" s="303"/>
      <c r="J357" s="303"/>
      <c r="K357" s="285"/>
      <c r="L357" s="305"/>
      <c r="M357" s="305"/>
      <c r="N357" s="321"/>
      <c r="O357" s="83" t="s">
        <v>19</v>
      </c>
      <c r="P357" s="34">
        <f>SUM(P359,P369,P379,P387)</f>
        <v>0</v>
      </c>
      <c r="Q357" s="34">
        <f t="shared" ref="Q357:AA357" si="107">SUM(Q359,Q369,Q379,Q387)</f>
        <v>8760</v>
      </c>
      <c r="R357" s="34">
        <f t="shared" si="107"/>
        <v>2184960</v>
      </c>
      <c r="S357" s="34">
        <f t="shared" si="107"/>
        <v>2160</v>
      </c>
      <c r="T357" s="34">
        <f t="shared" si="107"/>
        <v>5860</v>
      </c>
      <c r="U357" s="34">
        <f t="shared" si="107"/>
        <v>14960</v>
      </c>
      <c r="V357" s="34">
        <f t="shared" si="107"/>
        <v>12400</v>
      </c>
      <c r="W357" s="34">
        <f t="shared" si="107"/>
        <v>7920</v>
      </c>
      <c r="X357" s="34">
        <f t="shared" si="107"/>
        <v>28700</v>
      </c>
      <c r="Y357" s="34">
        <f t="shared" si="107"/>
        <v>0</v>
      </c>
      <c r="Z357" s="34">
        <f t="shared" si="107"/>
        <v>0</v>
      </c>
      <c r="AA357" s="34">
        <f t="shared" si="107"/>
        <v>0</v>
      </c>
      <c r="AB357" s="307"/>
      <c r="AC357" s="289"/>
      <c r="AD357" s="289"/>
      <c r="AE357" s="289"/>
      <c r="AF357" s="289"/>
      <c r="AG357" s="321"/>
      <c r="AH357" s="273"/>
      <c r="AI357" s="289"/>
    </row>
    <row r="358" spans="1:35" s="109" customFormat="1" ht="37.5">
      <c r="A358" s="275">
        <v>38</v>
      </c>
      <c r="B358" s="275" t="s">
        <v>1148</v>
      </c>
      <c r="C358" s="294" t="s">
        <v>741</v>
      </c>
      <c r="D358" s="275">
        <v>1</v>
      </c>
      <c r="E358" s="275" t="s">
        <v>598</v>
      </c>
      <c r="F358" s="408" t="s">
        <v>1056</v>
      </c>
      <c r="G358" s="314">
        <v>1</v>
      </c>
      <c r="H358" s="408" t="s">
        <v>32</v>
      </c>
      <c r="I358" s="275" t="s">
        <v>599</v>
      </c>
      <c r="J358" s="275" t="s">
        <v>600</v>
      </c>
      <c r="K358" s="314" t="s">
        <v>601</v>
      </c>
      <c r="L358" s="409"/>
      <c r="M358" s="410"/>
      <c r="N358" s="275" t="s">
        <v>232</v>
      </c>
      <c r="O358" s="99" t="s">
        <v>41</v>
      </c>
      <c r="P358" s="108"/>
      <c r="Q358" s="108">
        <v>1</v>
      </c>
      <c r="R358" s="108">
        <v>1</v>
      </c>
      <c r="S358" s="108">
        <v>1</v>
      </c>
      <c r="T358" s="108">
        <v>1</v>
      </c>
      <c r="U358" s="108">
        <v>2</v>
      </c>
      <c r="V358" s="108"/>
      <c r="W358" s="108">
        <v>2</v>
      </c>
      <c r="X358" s="108"/>
      <c r="Y358" s="108"/>
      <c r="Z358" s="108"/>
      <c r="AA358" s="108"/>
      <c r="AB358" s="265">
        <f>SUM(P359:AA359)</f>
        <v>22220</v>
      </c>
      <c r="AC358" s="262" t="s">
        <v>998</v>
      </c>
      <c r="AD358" s="262" t="s">
        <v>984</v>
      </c>
      <c r="AE358" s="262"/>
      <c r="AF358" s="262"/>
      <c r="AG358" s="314">
        <f>SUM(AG360:AG367)</f>
        <v>100</v>
      </c>
      <c r="AH358" s="265">
        <f>SUM(AH360:AH367)</f>
        <v>19300</v>
      </c>
      <c r="AI358" s="262" t="s">
        <v>984</v>
      </c>
    </row>
    <row r="359" spans="1:35" s="109" customFormat="1" ht="27.6" customHeight="1">
      <c r="A359" s="275"/>
      <c r="B359" s="275"/>
      <c r="C359" s="294"/>
      <c r="D359" s="275"/>
      <c r="E359" s="275"/>
      <c r="F359" s="275"/>
      <c r="G359" s="315"/>
      <c r="H359" s="275"/>
      <c r="I359" s="275"/>
      <c r="J359" s="275"/>
      <c r="K359" s="315"/>
      <c r="L359" s="409"/>
      <c r="M359" s="411"/>
      <c r="N359" s="275"/>
      <c r="O359" s="99" t="s">
        <v>19</v>
      </c>
      <c r="P359" s="68">
        <f t="shared" ref="P359:AA359" si="108">SUM(P361,P363,P365,P367)</f>
        <v>0</v>
      </c>
      <c r="Q359" s="68">
        <f t="shared" si="108"/>
        <v>2260</v>
      </c>
      <c r="R359" s="68">
        <f t="shared" si="108"/>
        <v>6460</v>
      </c>
      <c r="S359" s="68">
        <f t="shared" si="108"/>
        <v>2160</v>
      </c>
      <c r="T359" s="68">
        <f t="shared" si="108"/>
        <v>5860</v>
      </c>
      <c r="U359" s="68">
        <f t="shared" si="108"/>
        <v>2560</v>
      </c>
      <c r="V359" s="68">
        <f t="shared" si="108"/>
        <v>0</v>
      </c>
      <c r="W359" s="68">
        <f t="shared" si="108"/>
        <v>2920</v>
      </c>
      <c r="X359" s="68">
        <f t="shared" si="108"/>
        <v>0</v>
      </c>
      <c r="Y359" s="68">
        <f t="shared" si="108"/>
        <v>0</v>
      </c>
      <c r="Z359" s="68">
        <f t="shared" si="108"/>
        <v>0</v>
      </c>
      <c r="AA359" s="68">
        <f t="shared" si="108"/>
        <v>0</v>
      </c>
      <c r="AB359" s="265"/>
      <c r="AC359" s="262"/>
      <c r="AD359" s="262"/>
      <c r="AE359" s="262"/>
      <c r="AF359" s="262"/>
      <c r="AG359" s="315"/>
      <c r="AH359" s="265"/>
      <c r="AI359" s="262"/>
    </row>
    <row r="360" spans="1:35" ht="18" customHeight="1">
      <c r="A360" s="375"/>
      <c r="B360" s="375"/>
      <c r="C360" s="293" t="s">
        <v>707</v>
      </c>
      <c r="D360" s="375">
        <v>1</v>
      </c>
      <c r="E360" s="375" t="s">
        <v>598</v>
      </c>
      <c r="F360" s="574" t="s">
        <v>1056</v>
      </c>
      <c r="G360" s="316"/>
      <c r="H360" s="438"/>
      <c r="I360" s="296" t="s">
        <v>599</v>
      </c>
      <c r="J360" s="296" t="s">
        <v>604</v>
      </c>
      <c r="K360" s="316"/>
      <c r="L360" s="293"/>
      <c r="M360" s="345" t="s">
        <v>603</v>
      </c>
      <c r="N360" s="375" t="s">
        <v>116</v>
      </c>
      <c r="O360" s="85" t="s">
        <v>94</v>
      </c>
      <c r="P360" s="86"/>
      <c r="Q360" s="88"/>
      <c r="R360" s="75">
        <v>1</v>
      </c>
      <c r="S360" s="75"/>
      <c r="T360" s="75">
        <v>1</v>
      </c>
      <c r="U360" s="75"/>
      <c r="V360" s="75"/>
      <c r="W360" s="75">
        <v>2</v>
      </c>
      <c r="X360" s="88"/>
      <c r="Y360" s="77"/>
      <c r="Z360" s="77"/>
      <c r="AA360" s="77"/>
      <c r="AB360" s="307">
        <f>SUM(P361:AA361)</f>
        <v>15240</v>
      </c>
      <c r="AC360" s="290"/>
      <c r="AD360" s="290"/>
      <c r="AE360" s="290"/>
      <c r="AF360" s="290"/>
      <c r="AG360" s="312">
        <v>30</v>
      </c>
      <c r="AH360" s="260">
        <f>SUM(P361:U361)</f>
        <v>12320</v>
      </c>
      <c r="AI360" s="290"/>
    </row>
    <row r="361" spans="1:35" ht="42.6" customHeight="1">
      <c r="A361" s="375"/>
      <c r="B361" s="375"/>
      <c r="C361" s="293"/>
      <c r="D361" s="375"/>
      <c r="E361" s="375"/>
      <c r="F361" s="375"/>
      <c r="G361" s="317"/>
      <c r="H361" s="296"/>
      <c r="I361" s="296"/>
      <c r="J361" s="296"/>
      <c r="K361" s="317"/>
      <c r="L361" s="293"/>
      <c r="M361" s="346"/>
      <c r="N361" s="375"/>
      <c r="O361" s="85" t="s">
        <v>19</v>
      </c>
      <c r="P361" s="119"/>
      <c r="Q361" s="120"/>
      <c r="R361" s="156">
        <v>6460</v>
      </c>
      <c r="S361" s="156"/>
      <c r="T361" s="156">
        <v>5860</v>
      </c>
      <c r="U361" s="156"/>
      <c r="V361" s="156"/>
      <c r="W361" s="156">
        <v>2920</v>
      </c>
      <c r="X361" s="157"/>
      <c r="Y361" s="120"/>
      <c r="Z361" s="120"/>
      <c r="AA361" s="120"/>
      <c r="AB361" s="307"/>
      <c r="AC361" s="290"/>
      <c r="AD361" s="290"/>
      <c r="AE361" s="290"/>
      <c r="AF361" s="290"/>
      <c r="AG361" s="313"/>
      <c r="AH361" s="273"/>
      <c r="AI361" s="290"/>
    </row>
    <row r="362" spans="1:35">
      <c r="A362" s="375"/>
      <c r="B362" s="375"/>
      <c r="C362" s="293" t="s">
        <v>708</v>
      </c>
      <c r="D362" s="375">
        <v>2</v>
      </c>
      <c r="E362" s="375" t="s">
        <v>598</v>
      </c>
      <c r="F362" s="574" t="s">
        <v>1056</v>
      </c>
      <c r="G362" s="316"/>
      <c r="H362" s="438"/>
      <c r="I362" s="296" t="s">
        <v>599</v>
      </c>
      <c r="J362" s="296" t="s">
        <v>605</v>
      </c>
      <c r="K362" s="316"/>
      <c r="L362" s="293"/>
      <c r="M362" s="293" t="s">
        <v>606</v>
      </c>
      <c r="N362" s="375" t="s">
        <v>116</v>
      </c>
      <c r="O362" s="85" t="s">
        <v>94</v>
      </c>
      <c r="P362" s="86"/>
      <c r="Q362" s="79">
        <v>1</v>
      </c>
      <c r="R362" s="79"/>
      <c r="S362" s="79">
        <v>1</v>
      </c>
      <c r="T362" s="79"/>
      <c r="U362" s="79">
        <v>2</v>
      </c>
      <c r="V362" s="88"/>
      <c r="W362" s="88"/>
      <c r="X362" s="88"/>
      <c r="Y362" s="77"/>
      <c r="Z362" s="77"/>
      <c r="AA362" s="77"/>
      <c r="AB362" s="307">
        <f>SUM(P363:AA363)</f>
        <v>6980</v>
      </c>
      <c r="AC362" s="290"/>
      <c r="AD362" s="290"/>
      <c r="AE362" s="290"/>
      <c r="AF362" s="290"/>
      <c r="AG362" s="312">
        <v>30</v>
      </c>
      <c r="AH362" s="260">
        <f>SUM(P363:U363)</f>
        <v>6980</v>
      </c>
      <c r="AI362" s="290"/>
    </row>
    <row r="363" spans="1:35" ht="27" customHeight="1">
      <c r="A363" s="375"/>
      <c r="B363" s="375"/>
      <c r="C363" s="293"/>
      <c r="D363" s="375"/>
      <c r="E363" s="375"/>
      <c r="F363" s="375"/>
      <c r="G363" s="317"/>
      <c r="H363" s="296"/>
      <c r="I363" s="296"/>
      <c r="J363" s="296"/>
      <c r="K363" s="317"/>
      <c r="L363" s="293"/>
      <c r="M363" s="293"/>
      <c r="N363" s="375"/>
      <c r="O363" s="85" t="s">
        <v>19</v>
      </c>
      <c r="P363" s="119"/>
      <c r="Q363" s="156">
        <v>2260</v>
      </c>
      <c r="R363" s="156"/>
      <c r="S363" s="156">
        <v>2160</v>
      </c>
      <c r="T363" s="156"/>
      <c r="U363" s="156">
        <v>2560</v>
      </c>
      <c r="V363" s="120"/>
      <c r="W363" s="120"/>
      <c r="X363" s="120"/>
      <c r="Y363" s="120"/>
      <c r="Z363" s="120"/>
      <c r="AA363" s="120"/>
      <c r="AB363" s="307"/>
      <c r="AC363" s="290"/>
      <c r="AD363" s="290"/>
      <c r="AE363" s="290"/>
      <c r="AF363" s="290"/>
      <c r="AG363" s="313"/>
      <c r="AH363" s="273"/>
      <c r="AI363" s="290"/>
    </row>
    <row r="364" spans="1:35">
      <c r="A364" s="375"/>
      <c r="B364" s="375"/>
      <c r="C364" s="293" t="s">
        <v>607</v>
      </c>
      <c r="D364" s="375">
        <v>3</v>
      </c>
      <c r="E364" s="375" t="s">
        <v>598</v>
      </c>
      <c r="F364" s="574" t="s">
        <v>1056</v>
      </c>
      <c r="G364" s="316"/>
      <c r="H364" s="490"/>
      <c r="I364" s="296" t="s">
        <v>599</v>
      </c>
      <c r="J364" s="296" t="s">
        <v>604</v>
      </c>
      <c r="K364" s="316"/>
      <c r="L364" s="293" t="s">
        <v>602</v>
      </c>
      <c r="M364" s="293"/>
      <c r="N364" s="375" t="s">
        <v>334</v>
      </c>
      <c r="O364" s="85" t="s">
        <v>335</v>
      </c>
      <c r="P364" s="86"/>
      <c r="Q364" s="75"/>
      <c r="R364" s="79"/>
      <c r="S364" s="79"/>
      <c r="T364" s="79"/>
      <c r="U364" s="79"/>
      <c r="V364" s="79"/>
      <c r="W364" s="79"/>
      <c r="X364" s="79">
        <v>1</v>
      </c>
      <c r="Y364" s="77"/>
      <c r="Z364" s="77"/>
      <c r="AA364" s="77"/>
      <c r="AB364" s="307">
        <f>SUM(P365:AA365)</f>
        <v>0</v>
      </c>
      <c r="AC364" s="290"/>
      <c r="AD364" s="290"/>
      <c r="AE364" s="290"/>
      <c r="AF364" s="290"/>
      <c r="AG364" s="312">
        <v>30</v>
      </c>
      <c r="AH364" s="260">
        <f>SUM(P365:U365)</f>
        <v>0</v>
      </c>
      <c r="AI364" s="290"/>
    </row>
    <row r="365" spans="1:35" ht="14.45" customHeight="1">
      <c r="A365" s="375"/>
      <c r="B365" s="375"/>
      <c r="C365" s="293"/>
      <c r="D365" s="375"/>
      <c r="E365" s="375"/>
      <c r="F365" s="375"/>
      <c r="G365" s="317"/>
      <c r="H365" s="302"/>
      <c r="I365" s="296"/>
      <c r="J365" s="296"/>
      <c r="K365" s="317"/>
      <c r="L365" s="293"/>
      <c r="M365" s="293"/>
      <c r="N365" s="375"/>
      <c r="O365" s="85" t="s">
        <v>19</v>
      </c>
      <c r="P365" s="18"/>
      <c r="Q365" s="144"/>
      <c r="R365" s="144"/>
      <c r="S365" s="144"/>
      <c r="T365" s="144"/>
      <c r="U365" s="144"/>
      <c r="V365" s="144"/>
      <c r="W365" s="144"/>
      <c r="X365" s="144"/>
      <c r="Y365" s="18"/>
      <c r="Z365" s="18"/>
      <c r="AA365" s="18"/>
      <c r="AB365" s="307"/>
      <c r="AC365" s="290"/>
      <c r="AD365" s="290"/>
      <c r="AE365" s="290"/>
      <c r="AF365" s="290"/>
      <c r="AG365" s="313"/>
      <c r="AH365" s="273"/>
      <c r="AI365" s="290"/>
    </row>
    <row r="366" spans="1:35">
      <c r="A366" s="375"/>
      <c r="B366" s="375"/>
      <c r="C366" s="293" t="s">
        <v>608</v>
      </c>
      <c r="D366" s="375">
        <v>4</v>
      </c>
      <c r="E366" s="375" t="s">
        <v>598</v>
      </c>
      <c r="F366" s="574" t="s">
        <v>1056</v>
      </c>
      <c r="G366" s="316"/>
      <c r="H366" s="438"/>
      <c r="I366" s="296" t="s">
        <v>599</v>
      </c>
      <c r="J366" s="296" t="s">
        <v>605</v>
      </c>
      <c r="K366" s="316"/>
      <c r="L366" s="293"/>
      <c r="M366" s="293" t="s">
        <v>606</v>
      </c>
      <c r="N366" s="375" t="s">
        <v>151</v>
      </c>
      <c r="O366" s="85" t="s">
        <v>94</v>
      </c>
      <c r="P366" s="119"/>
      <c r="Q366" s="120">
        <v>1</v>
      </c>
      <c r="R366" s="120">
        <v>1</v>
      </c>
      <c r="S366" s="120">
        <v>1</v>
      </c>
      <c r="T366" s="120">
        <v>1</v>
      </c>
      <c r="U366" s="120">
        <v>2</v>
      </c>
      <c r="V366" s="120"/>
      <c r="W366" s="120">
        <v>2</v>
      </c>
      <c r="X366" s="120"/>
      <c r="Y366" s="120"/>
      <c r="Z366" s="120"/>
      <c r="AA366" s="120"/>
      <c r="AB366" s="307">
        <f>SUM(P367:AA367)</f>
        <v>0</v>
      </c>
      <c r="AC366" s="290"/>
      <c r="AD366" s="290"/>
      <c r="AE366" s="290"/>
      <c r="AF366" s="290"/>
      <c r="AG366" s="312">
        <v>10</v>
      </c>
      <c r="AH366" s="260">
        <f>SUM(P367:U367)</f>
        <v>0</v>
      </c>
      <c r="AI366" s="290"/>
    </row>
    <row r="367" spans="1:35" ht="11.45" customHeight="1">
      <c r="A367" s="375"/>
      <c r="B367" s="375"/>
      <c r="C367" s="293"/>
      <c r="D367" s="375"/>
      <c r="E367" s="375"/>
      <c r="F367" s="375"/>
      <c r="G367" s="317"/>
      <c r="H367" s="296"/>
      <c r="I367" s="296"/>
      <c r="J367" s="296"/>
      <c r="K367" s="317"/>
      <c r="L367" s="293"/>
      <c r="M367" s="293"/>
      <c r="N367" s="375"/>
      <c r="O367" s="85" t="s">
        <v>19</v>
      </c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307"/>
      <c r="AC367" s="290"/>
      <c r="AD367" s="290"/>
      <c r="AE367" s="290"/>
      <c r="AF367" s="290"/>
      <c r="AG367" s="313"/>
      <c r="AH367" s="273"/>
      <c r="AI367" s="290"/>
    </row>
    <row r="368" spans="1:35" s="111" customFormat="1" ht="18" customHeight="1">
      <c r="A368" s="275">
        <v>39</v>
      </c>
      <c r="B368" s="275" t="s">
        <v>1149</v>
      </c>
      <c r="C368" s="380" t="s">
        <v>742</v>
      </c>
      <c r="D368" s="275">
        <v>2</v>
      </c>
      <c r="E368" s="275" t="s">
        <v>615</v>
      </c>
      <c r="F368" s="275" t="s">
        <v>1057</v>
      </c>
      <c r="G368" s="314">
        <v>1</v>
      </c>
      <c r="H368" s="295" t="s">
        <v>32</v>
      </c>
      <c r="I368" s="275" t="s">
        <v>616</v>
      </c>
      <c r="J368" s="275" t="s">
        <v>617</v>
      </c>
      <c r="K368" s="314" t="s">
        <v>33</v>
      </c>
      <c r="L368" s="314"/>
      <c r="M368" s="275"/>
      <c r="N368" s="275" t="s">
        <v>232</v>
      </c>
      <c r="O368" s="99" t="s">
        <v>232</v>
      </c>
      <c r="P368" s="108"/>
      <c r="Q368" s="108"/>
      <c r="R368" s="108"/>
      <c r="S368" s="108"/>
      <c r="T368" s="108"/>
      <c r="U368" s="99">
        <v>2</v>
      </c>
      <c r="V368" s="99">
        <v>2</v>
      </c>
      <c r="W368" s="99">
        <v>2</v>
      </c>
      <c r="X368" s="99">
        <v>2</v>
      </c>
      <c r="Y368" s="108"/>
      <c r="Z368" s="108"/>
      <c r="AA368" s="108"/>
      <c r="AB368" s="265">
        <f>SUM(P369:AA369)</f>
        <v>46500</v>
      </c>
      <c r="AC368" s="262" t="s">
        <v>998</v>
      </c>
      <c r="AD368" s="262" t="s">
        <v>984</v>
      </c>
      <c r="AE368" s="262"/>
      <c r="AF368" s="262"/>
      <c r="AG368" s="314">
        <f>SUM(AG370:AG377)</f>
        <v>100</v>
      </c>
      <c r="AH368" s="265">
        <f>SUM(AH370:AH377)</f>
        <v>18900</v>
      </c>
      <c r="AI368" s="262" t="s">
        <v>984</v>
      </c>
    </row>
    <row r="369" spans="1:35" s="111" customFormat="1" ht="24.6" customHeight="1">
      <c r="A369" s="275"/>
      <c r="B369" s="275"/>
      <c r="C369" s="381"/>
      <c r="D369" s="275"/>
      <c r="E369" s="275"/>
      <c r="F369" s="275"/>
      <c r="G369" s="315"/>
      <c r="H369" s="295"/>
      <c r="I369" s="275"/>
      <c r="J369" s="275"/>
      <c r="K369" s="315"/>
      <c r="L369" s="315"/>
      <c r="M369" s="275"/>
      <c r="N369" s="275"/>
      <c r="O369" s="99" t="s">
        <v>19</v>
      </c>
      <c r="P369" s="112">
        <f t="shared" ref="P369:Z369" si="109">SUM(P371,P373,P375,P377)</f>
        <v>0</v>
      </c>
      <c r="Q369" s="112">
        <f t="shared" si="109"/>
        <v>6500</v>
      </c>
      <c r="R369" s="112">
        <f t="shared" si="109"/>
        <v>0</v>
      </c>
      <c r="S369" s="112">
        <f t="shared" si="109"/>
        <v>0</v>
      </c>
      <c r="T369" s="112">
        <f t="shared" si="109"/>
        <v>0</v>
      </c>
      <c r="U369" s="112">
        <f t="shared" si="109"/>
        <v>12400</v>
      </c>
      <c r="V369" s="112">
        <f t="shared" si="109"/>
        <v>12400</v>
      </c>
      <c r="W369" s="112">
        <f t="shared" si="109"/>
        <v>5000</v>
      </c>
      <c r="X369" s="112">
        <f t="shared" si="109"/>
        <v>10200</v>
      </c>
      <c r="Y369" s="112">
        <f t="shared" si="109"/>
        <v>0</v>
      </c>
      <c r="Z369" s="112">
        <f t="shared" si="109"/>
        <v>0</v>
      </c>
      <c r="AA369" s="112"/>
      <c r="AB369" s="265"/>
      <c r="AC369" s="262"/>
      <c r="AD369" s="262"/>
      <c r="AE369" s="262"/>
      <c r="AF369" s="262"/>
      <c r="AG369" s="315"/>
      <c r="AH369" s="265"/>
      <c r="AI369" s="262"/>
    </row>
    <row r="370" spans="1:35" s="45" customFormat="1" ht="18" customHeight="1">
      <c r="A370" s="296"/>
      <c r="B370" s="296"/>
      <c r="C370" s="365" t="s">
        <v>619</v>
      </c>
      <c r="D370" s="296">
        <v>1</v>
      </c>
      <c r="E370" s="296" t="s">
        <v>615</v>
      </c>
      <c r="F370" s="296" t="s">
        <v>1057</v>
      </c>
      <c r="G370" s="316"/>
      <c r="H370" s="302"/>
      <c r="I370" s="296" t="s">
        <v>616</v>
      </c>
      <c r="J370" s="296" t="s">
        <v>617</v>
      </c>
      <c r="K370" s="316"/>
      <c r="L370" s="304" t="s">
        <v>34</v>
      </c>
      <c r="M370" s="304" t="s">
        <v>618</v>
      </c>
      <c r="N370" s="296" t="s">
        <v>620</v>
      </c>
      <c r="O370" s="75" t="s">
        <v>621</v>
      </c>
      <c r="P370" s="79"/>
      <c r="Q370" s="75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389">
        <f>SUM(P371:AA371)</f>
        <v>6500</v>
      </c>
      <c r="AC370" s="273" t="s">
        <v>654</v>
      </c>
      <c r="AD370" s="357"/>
      <c r="AE370" s="357">
        <v>24071</v>
      </c>
      <c r="AF370" s="273" t="s">
        <v>945</v>
      </c>
      <c r="AG370" s="316">
        <v>30</v>
      </c>
      <c r="AH370" s="260">
        <f>SUM(P371:U371)</f>
        <v>6500</v>
      </c>
      <c r="AI370" s="357"/>
    </row>
    <row r="371" spans="1:35" s="45" customFormat="1">
      <c r="A371" s="296"/>
      <c r="B371" s="296"/>
      <c r="C371" s="366"/>
      <c r="D371" s="296"/>
      <c r="E371" s="296"/>
      <c r="F371" s="296"/>
      <c r="G371" s="317"/>
      <c r="H371" s="302"/>
      <c r="I371" s="296"/>
      <c r="J371" s="296"/>
      <c r="K371" s="317"/>
      <c r="L371" s="304"/>
      <c r="M371" s="304"/>
      <c r="N371" s="296"/>
      <c r="O371" s="75" t="s">
        <v>19</v>
      </c>
      <c r="P371" s="79"/>
      <c r="Q371" s="53">
        <v>6500</v>
      </c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389"/>
      <c r="AC371" s="273"/>
      <c r="AD371" s="273"/>
      <c r="AE371" s="273"/>
      <c r="AF371" s="273"/>
      <c r="AG371" s="317"/>
      <c r="AH371" s="273"/>
      <c r="AI371" s="273"/>
    </row>
    <row r="372" spans="1:35" s="45" customFormat="1" ht="18" customHeight="1">
      <c r="A372" s="296"/>
      <c r="B372" s="296"/>
      <c r="C372" s="365" t="s">
        <v>1013</v>
      </c>
      <c r="D372" s="296">
        <v>2</v>
      </c>
      <c r="E372" s="296" t="s">
        <v>615</v>
      </c>
      <c r="F372" s="296" t="s">
        <v>1057</v>
      </c>
      <c r="G372" s="316"/>
      <c r="H372" s="302"/>
      <c r="I372" s="296" t="s">
        <v>616</v>
      </c>
      <c r="J372" s="296" t="s">
        <v>617</v>
      </c>
      <c r="K372" s="316"/>
      <c r="L372" s="304"/>
      <c r="M372" s="304" t="s">
        <v>618</v>
      </c>
      <c r="N372" s="296" t="s">
        <v>232</v>
      </c>
      <c r="O372" s="75" t="s">
        <v>41</v>
      </c>
      <c r="P372" s="79"/>
      <c r="Q372" s="88"/>
      <c r="R372" s="88"/>
      <c r="S372" s="88"/>
      <c r="T372" s="88"/>
      <c r="U372" s="80">
        <v>2</v>
      </c>
      <c r="V372" s="80">
        <v>2</v>
      </c>
      <c r="W372" s="80">
        <v>2</v>
      </c>
      <c r="X372" s="80">
        <v>2</v>
      </c>
      <c r="Y372" s="88"/>
      <c r="Z372" s="75"/>
      <c r="AA372" s="88"/>
      <c r="AB372" s="307">
        <f t="shared" ref="AB372" si="110">SUM(P373:AA373)</f>
        <v>40000</v>
      </c>
      <c r="AC372" s="273"/>
      <c r="AD372" s="273"/>
      <c r="AE372" s="273"/>
      <c r="AF372" s="273"/>
      <c r="AG372" s="316">
        <v>40</v>
      </c>
      <c r="AH372" s="260">
        <f>SUM(P373:U373)</f>
        <v>12400</v>
      </c>
      <c r="AI372" s="273"/>
    </row>
    <row r="373" spans="1:35" s="45" customFormat="1" ht="10.15" customHeight="1">
      <c r="A373" s="296"/>
      <c r="B373" s="296"/>
      <c r="C373" s="366"/>
      <c r="D373" s="296"/>
      <c r="E373" s="296"/>
      <c r="F373" s="296"/>
      <c r="G373" s="317"/>
      <c r="H373" s="302"/>
      <c r="I373" s="296"/>
      <c r="J373" s="296"/>
      <c r="K373" s="317"/>
      <c r="L373" s="304"/>
      <c r="M373" s="304"/>
      <c r="N373" s="296"/>
      <c r="O373" s="75" t="s">
        <v>19</v>
      </c>
      <c r="P373" s="78"/>
      <c r="Q373" s="130"/>
      <c r="R373" s="130"/>
      <c r="S373" s="130"/>
      <c r="T373" s="130"/>
      <c r="U373" s="130">
        <v>12400</v>
      </c>
      <c r="V373" s="130">
        <v>12400</v>
      </c>
      <c r="W373" s="130">
        <v>5000</v>
      </c>
      <c r="X373" s="130">
        <v>10200</v>
      </c>
      <c r="Y373" s="130"/>
      <c r="Z373" s="130"/>
      <c r="AA373" s="155"/>
      <c r="AB373" s="307"/>
      <c r="AC373" s="273"/>
      <c r="AD373" s="273"/>
      <c r="AE373" s="273"/>
      <c r="AF373" s="273"/>
      <c r="AG373" s="317"/>
      <c r="AH373" s="273"/>
      <c r="AI373" s="273"/>
    </row>
    <row r="374" spans="1:35" s="45" customFormat="1" ht="37.5">
      <c r="A374" s="316"/>
      <c r="B374" s="316"/>
      <c r="C374" s="365" t="s">
        <v>622</v>
      </c>
      <c r="D374" s="316">
        <v>3</v>
      </c>
      <c r="E374" s="296" t="s">
        <v>615</v>
      </c>
      <c r="F374" s="296" t="s">
        <v>1057</v>
      </c>
      <c r="G374" s="316"/>
      <c r="H374" s="302"/>
      <c r="I374" s="296" t="s">
        <v>616</v>
      </c>
      <c r="J374" s="296" t="s">
        <v>617</v>
      </c>
      <c r="K374" s="316"/>
      <c r="L374" s="365"/>
      <c r="M374" s="365" t="s">
        <v>618</v>
      </c>
      <c r="N374" s="316" t="s">
        <v>232</v>
      </c>
      <c r="O374" s="75" t="s">
        <v>41</v>
      </c>
      <c r="P374" s="79"/>
      <c r="Q374" s="88"/>
      <c r="R374" s="88"/>
      <c r="S374" s="88"/>
      <c r="T374" s="88"/>
      <c r="U374" s="75">
        <v>2</v>
      </c>
      <c r="V374" s="75">
        <v>2</v>
      </c>
      <c r="W374" s="75">
        <v>2</v>
      </c>
      <c r="X374" s="75">
        <v>2</v>
      </c>
      <c r="Y374" s="88"/>
      <c r="Z374" s="88"/>
      <c r="AA374" s="88"/>
      <c r="AB374" s="307">
        <f t="shared" ref="AB374" si="111">SUM(P375:AA375)</f>
        <v>0</v>
      </c>
      <c r="AC374" s="282"/>
      <c r="AD374" s="282"/>
      <c r="AE374" s="282"/>
      <c r="AF374" s="282"/>
      <c r="AG374" s="316">
        <v>15</v>
      </c>
      <c r="AH374" s="260">
        <f>SUM(P375:U375)</f>
        <v>0</v>
      </c>
      <c r="AI374" s="282"/>
    </row>
    <row r="375" spans="1:35" s="45" customFormat="1">
      <c r="A375" s="317"/>
      <c r="B375" s="317"/>
      <c r="C375" s="366"/>
      <c r="D375" s="317"/>
      <c r="E375" s="296"/>
      <c r="F375" s="296"/>
      <c r="G375" s="317"/>
      <c r="H375" s="302"/>
      <c r="I375" s="296"/>
      <c r="J375" s="296"/>
      <c r="K375" s="317"/>
      <c r="L375" s="366"/>
      <c r="M375" s="366"/>
      <c r="N375" s="317"/>
      <c r="O375" s="75" t="s">
        <v>19</v>
      </c>
      <c r="P375" s="79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307"/>
      <c r="AC375" s="283"/>
      <c r="AD375" s="283"/>
      <c r="AE375" s="283"/>
      <c r="AF375" s="283"/>
      <c r="AG375" s="317"/>
      <c r="AH375" s="273"/>
      <c r="AI375" s="283"/>
    </row>
    <row r="376" spans="1:35" s="45" customFormat="1">
      <c r="A376" s="316"/>
      <c r="B376" s="316"/>
      <c r="C376" s="365" t="s">
        <v>623</v>
      </c>
      <c r="D376" s="316">
        <v>4</v>
      </c>
      <c r="E376" s="296" t="s">
        <v>615</v>
      </c>
      <c r="F376" s="296" t="s">
        <v>1057</v>
      </c>
      <c r="G376" s="316"/>
      <c r="H376" s="302"/>
      <c r="I376" s="296" t="s">
        <v>616</v>
      </c>
      <c r="J376" s="296" t="s">
        <v>617</v>
      </c>
      <c r="K376" s="316"/>
      <c r="L376" s="365" t="s">
        <v>34</v>
      </c>
      <c r="M376" s="365" t="s">
        <v>618</v>
      </c>
      <c r="N376" s="316" t="s">
        <v>624</v>
      </c>
      <c r="O376" s="75" t="s">
        <v>136</v>
      </c>
      <c r="P376" s="79"/>
      <c r="Q376" s="88"/>
      <c r="R376" s="88"/>
      <c r="S376" s="88"/>
      <c r="T376" s="88"/>
      <c r="U376" s="88"/>
      <c r="V376" s="88"/>
      <c r="W376" s="88"/>
      <c r="X376" s="88">
        <v>1</v>
      </c>
      <c r="Y376" s="88"/>
      <c r="Z376" s="88"/>
      <c r="AA376" s="88"/>
      <c r="AB376" s="307">
        <f t="shared" ref="AB376" si="112">SUM(P377:AA377)</f>
        <v>0</v>
      </c>
      <c r="AC376" s="282"/>
      <c r="AD376" s="282"/>
      <c r="AE376" s="282"/>
      <c r="AF376" s="282"/>
      <c r="AG376" s="316">
        <v>15</v>
      </c>
      <c r="AH376" s="260">
        <f>SUM(P377:U377)</f>
        <v>0</v>
      </c>
      <c r="AI376" s="282"/>
    </row>
    <row r="377" spans="1:35" s="45" customFormat="1" ht="6" customHeight="1">
      <c r="A377" s="317"/>
      <c r="B377" s="317"/>
      <c r="C377" s="366"/>
      <c r="D377" s="317"/>
      <c r="E377" s="296"/>
      <c r="F377" s="296"/>
      <c r="G377" s="317"/>
      <c r="H377" s="302"/>
      <c r="I377" s="296"/>
      <c r="J377" s="296"/>
      <c r="K377" s="317"/>
      <c r="L377" s="366"/>
      <c r="M377" s="366"/>
      <c r="N377" s="317"/>
      <c r="O377" s="75" t="s">
        <v>19</v>
      </c>
      <c r="P377" s="79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307"/>
      <c r="AC377" s="283"/>
      <c r="AD377" s="283"/>
      <c r="AE377" s="283"/>
      <c r="AF377" s="283"/>
      <c r="AG377" s="317"/>
      <c r="AH377" s="273"/>
      <c r="AI377" s="283"/>
    </row>
    <row r="378" spans="1:35" s="109" customFormat="1" ht="37.5">
      <c r="A378" s="275">
        <v>40</v>
      </c>
      <c r="B378" s="275" t="s">
        <v>1150</v>
      </c>
      <c r="C378" s="294" t="s">
        <v>743</v>
      </c>
      <c r="D378" s="275">
        <v>3</v>
      </c>
      <c r="E378" s="314" t="s">
        <v>615</v>
      </c>
      <c r="F378" s="426" t="s">
        <v>1057</v>
      </c>
      <c r="G378" s="314">
        <v>1</v>
      </c>
      <c r="H378" s="295" t="s">
        <v>32</v>
      </c>
      <c r="I378" s="314" t="s">
        <v>635</v>
      </c>
      <c r="J378" s="314" t="s">
        <v>636</v>
      </c>
      <c r="K378" s="314" t="s">
        <v>637</v>
      </c>
      <c r="L378" s="294"/>
      <c r="M378" s="294"/>
      <c r="N378" s="275" t="s">
        <v>634</v>
      </c>
      <c r="O378" s="99" t="s">
        <v>41</v>
      </c>
      <c r="P378" s="108"/>
      <c r="Q378" s="108"/>
      <c r="R378" s="99">
        <v>4</v>
      </c>
      <c r="S378" s="99"/>
      <c r="T378" s="99"/>
      <c r="U378" s="99"/>
      <c r="V378" s="99"/>
      <c r="W378" s="108"/>
      <c r="X378" s="99">
        <v>4</v>
      </c>
      <c r="Y378" s="108"/>
      <c r="Z378" s="108"/>
      <c r="AA378" s="108"/>
      <c r="AB378" s="265">
        <f>SUM(P379:AA379)</f>
        <v>20000</v>
      </c>
      <c r="AC378" s="262" t="s">
        <v>998</v>
      </c>
      <c r="AD378" s="262" t="s">
        <v>984</v>
      </c>
      <c r="AE378" s="262"/>
      <c r="AF378" s="262"/>
      <c r="AG378" s="314">
        <v>100</v>
      </c>
      <c r="AH378" s="265">
        <f>SUM(AH380:AH385)</f>
        <v>1500</v>
      </c>
      <c r="AI378" s="262" t="s">
        <v>984</v>
      </c>
    </row>
    <row r="379" spans="1:35" s="109" customFormat="1" ht="24.6" customHeight="1">
      <c r="A379" s="275"/>
      <c r="B379" s="275"/>
      <c r="C379" s="294"/>
      <c r="D379" s="275"/>
      <c r="E379" s="315"/>
      <c r="F379" s="427"/>
      <c r="G379" s="315"/>
      <c r="H379" s="295"/>
      <c r="I379" s="315"/>
      <c r="J379" s="315"/>
      <c r="K379" s="315"/>
      <c r="L379" s="294"/>
      <c r="M379" s="294"/>
      <c r="N379" s="275"/>
      <c r="O379" s="99" t="s">
        <v>19</v>
      </c>
      <c r="P379" s="68">
        <f>SUM(P381,P383,P385)</f>
        <v>0</v>
      </c>
      <c r="Q379" s="68">
        <f t="shared" ref="Q379:AA379" si="113">SUM(Q381,Q383,Q385)</f>
        <v>0</v>
      </c>
      <c r="R379" s="68">
        <f t="shared" si="113"/>
        <v>1500</v>
      </c>
      <c r="S379" s="68">
        <f t="shared" si="113"/>
        <v>0</v>
      </c>
      <c r="T379" s="68">
        <f t="shared" si="113"/>
        <v>0</v>
      </c>
      <c r="U379" s="68">
        <f t="shared" si="113"/>
        <v>0</v>
      </c>
      <c r="V379" s="68">
        <f t="shared" si="113"/>
        <v>0</v>
      </c>
      <c r="W379" s="68">
        <f t="shared" si="113"/>
        <v>0</v>
      </c>
      <c r="X379" s="68">
        <f t="shared" si="113"/>
        <v>18500</v>
      </c>
      <c r="Y379" s="68">
        <f t="shared" si="113"/>
        <v>0</v>
      </c>
      <c r="Z379" s="68">
        <f t="shared" si="113"/>
        <v>0</v>
      </c>
      <c r="AA379" s="68">
        <f t="shared" si="113"/>
        <v>0</v>
      </c>
      <c r="AB379" s="265"/>
      <c r="AC379" s="262"/>
      <c r="AD379" s="262"/>
      <c r="AE379" s="262"/>
      <c r="AF379" s="262"/>
      <c r="AG379" s="315"/>
      <c r="AH379" s="265"/>
      <c r="AI379" s="262"/>
    </row>
    <row r="380" spans="1:35" s="45" customFormat="1" ht="27" customHeight="1">
      <c r="A380" s="284"/>
      <c r="B380" s="284"/>
      <c r="C380" s="419" t="s">
        <v>923</v>
      </c>
      <c r="D380" s="316">
        <v>1</v>
      </c>
      <c r="E380" s="316" t="s">
        <v>615</v>
      </c>
      <c r="F380" s="310" t="s">
        <v>1057</v>
      </c>
      <c r="G380" s="316"/>
      <c r="H380" s="310"/>
      <c r="I380" s="316" t="s">
        <v>635</v>
      </c>
      <c r="J380" s="316" t="s">
        <v>636</v>
      </c>
      <c r="K380" s="316"/>
      <c r="L380" s="316"/>
      <c r="M380" s="316" t="s">
        <v>638</v>
      </c>
      <c r="N380" s="316" t="s">
        <v>634</v>
      </c>
      <c r="O380" s="75" t="s">
        <v>41</v>
      </c>
      <c r="P380" s="129"/>
      <c r="Q380" s="138"/>
      <c r="R380" s="75">
        <v>4</v>
      </c>
      <c r="S380" s="88"/>
      <c r="T380" s="88"/>
      <c r="U380" s="88"/>
      <c r="V380" s="88"/>
      <c r="W380" s="88"/>
      <c r="X380" s="88"/>
      <c r="Y380" s="88"/>
      <c r="Z380" s="88"/>
      <c r="AA380" s="88"/>
      <c r="AB380" s="389">
        <f t="shared" ref="AB380" si="114">SUM(P381:AA381)</f>
        <v>1500</v>
      </c>
      <c r="AC380" s="284"/>
      <c r="AD380" s="546"/>
      <c r="AE380" s="355">
        <v>243237</v>
      </c>
      <c r="AF380" s="284" t="s">
        <v>951</v>
      </c>
      <c r="AG380" s="316">
        <v>30</v>
      </c>
      <c r="AH380" s="260">
        <f>SUM(P381:U381)</f>
        <v>1500</v>
      </c>
      <c r="AI380" s="546"/>
    </row>
    <row r="381" spans="1:35" s="45" customFormat="1" ht="13.9" customHeight="1">
      <c r="A381" s="285"/>
      <c r="B381" s="285"/>
      <c r="C381" s="420"/>
      <c r="D381" s="317"/>
      <c r="E381" s="317"/>
      <c r="F381" s="311"/>
      <c r="G381" s="317"/>
      <c r="H381" s="311"/>
      <c r="I381" s="317"/>
      <c r="J381" s="317"/>
      <c r="K381" s="317"/>
      <c r="L381" s="317"/>
      <c r="M381" s="317"/>
      <c r="N381" s="317"/>
      <c r="O381" s="75" t="s">
        <v>19</v>
      </c>
      <c r="P381" s="129"/>
      <c r="Q381" s="138"/>
      <c r="R381" s="200">
        <v>1500</v>
      </c>
      <c r="S381" s="88"/>
      <c r="T381" s="88"/>
      <c r="U381" s="88"/>
      <c r="V381" s="88"/>
      <c r="W381" s="88"/>
      <c r="X381" s="88"/>
      <c r="Y381" s="88"/>
      <c r="Z381" s="88"/>
      <c r="AA381" s="88"/>
      <c r="AB381" s="389"/>
      <c r="AC381" s="285"/>
      <c r="AD381" s="543"/>
      <c r="AE381" s="285"/>
      <c r="AF381" s="285"/>
      <c r="AG381" s="317"/>
      <c r="AH381" s="273"/>
      <c r="AI381" s="543"/>
    </row>
    <row r="382" spans="1:35" s="45" customFormat="1" ht="18.600000000000001" customHeight="1">
      <c r="A382" s="284"/>
      <c r="B382" s="284"/>
      <c r="C382" s="419" t="s">
        <v>639</v>
      </c>
      <c r="D382" s="316">
        <v>2</v>
      </c>
      <c r="E382" s="316" t="s">
        <v>615</v>
      </c>
      <c r="F382" s="310" t="s">
        <v>1057</v>
      </c>
      <c r="G382" s="316"/>
      <c r="H382" s="310"/>
      <c r="I382" s="316" t="s">
        <v>635</v>
      </c>
      <c r="J382" s="316" t="s">
        <v>636</v>
      </c>
      <c r="K382" s="316"/>
      <c r="L382" s="316"/>
      <c r="M382" s="316" t="s">
        <v>640</v>
      </c>
      <c r="N382" s="316" t="s">
        <v>634</v>
      </c>
      <c r="O382" s="75" t="s">
        <v>41</v>
      </c>
      <c r="P382" s="129"/>
      <c r="Q382" s="138"/>
      <c r="R382" s="88"/>
      <c r="S382" s="88"/>
      <c r="T382" s="88"/>
      <c r="U382" s="88"/>
      <c r="V382" s="88"/>
      <c r="W382" s="88"/>
      <c r="X382" s="75">
        <v>4</v>
      </c>
      <c r="Y382" s="88"/>
      <c r="Z382" s="88"/>
      <c r="AA382" s="88"/>
      <c r="AB382" s="307">
        <f t="shared" ref="AB382" si="115">SUM(P383:AA383)</f>
        <v>18500</v>
      </c>
      <c r="AC382" s="284"/>
      <c r="AD382" s="542"/>
      <c r="AE382" s="284"/>
      <c r="AF382" s="284"/>
      <c r="AG382" s="316">
        <v>50</v>
      </c>
      <c r="AH382" s="260">
        <f>SUM(P383:U383)</f>
        <v>0</v>
      </c>
      <c r="AI382" s="542"/>
    </row>
    <row r="383" spans="1:35" s="45" customFormat="1" ht="21.6" customHeight="1">
      <c r="A383" s="285"/>
      <c r="B383" s="285"/>
      <c r="C383" s="420"/>
      <c r="D383" s="317"/>
      <c r="E383" s="317"/>
      <c r="F383" s="311"/>
      <c r="G383" s="317"/>
      <c r="H383" s="311"/>
      <c r="I383" s="317"/>
      <c r="J383" s="317"/>
      <c r="K383" s="317"/>
      <c r="L383" s="317"/>
      <c r="M383" s="317"/>
      <c r="N383" s="317"/>
      <c r="O383" s="75" t="s">
        <v>19</v>
      </c>
      <c r="P383" s="129"/>
      <c r="Q383" s="138"/>
      <c r="R383" s="88"/>
      <c r="S383" s="88"/>
      <c r="T383" s="88"/>
      <c r="U383" s="88"/>
      <c r="V383" s="88"/>
      <c r="W383" s="88"/>
      <c r="X383" s="46">
        <v>18500</v>
      </c>
      <c r="Y383" s="88"/>
      <c r="Z383" s="88"/>
      <c r="AA383" s="88"/>
      <c r="AB383" s="307"/>
      <c r="AC383" s="285"/>
      <c r="AD383" s="543"/>
      <c r="AE383" s="285"/>
      <c r="AF383" s="285"/>
      <c r="AG383" s="317"/>
      <c r="AH383" s="273"/>
      <c r="AI383" s="543"/>
    </row>
    <row r="384" spans="1:35" s="45" customFormat="1" ht="25.15" customHeight="1">
      <c r="A384" s="284"/>
      <c r="B384" s="284"/>
      <c r="C384" s="419" t="s">
        <v>641</v>
      </c>
      <c r="D384" s="316">
        <v>3</v>
      </c>
      <c r="E384" s="316" t="s">
        <v>615</v>
      </c>
      <c r="F384" s="310" t="s">
        <v>1057</v>
      </c>
      <c r="G384" s="316"/>
      <c r="H384" s="310"/>
      <c r="I384" s="316" t="s">
        <v>635</v>
      </c>
      <c r="J384" s="316" t="s">
        <v>636</v>
      </c>
      <c r="K384" s="316"/>
      <c r="L384" s="304" t="s">
        <v>633</v>
      </c>
      <c r="M384" s="284"/>
      <c r="N384" s="316" t="s">
        <v>334</v>
      </c>
      <c r="O384" s="75" t="s">
        <v>335</v>
      </c>
      <c r="P384" s="129"/>
      <c r="Q384" s="138"/>
      <c r="R384" s="88"/>
      <c r="S384" s="223"/>
      <c r="T384" s="223"/>
      <c r="U384" s="223"/>
      <c r="V384" s="224">
        <v>1</v>
      </c>
      <c r="W384" s="88"/>
      <c r="X384" s="88"/>
      <c r="Y384" s="88"/>
      <c r="Z384" s="88"/>
      <c r="AA384" s="88"/>
      <c r="AB384" s="307">
        <f t="shared" ref="AB384" si="116">SUM(P385:AA385)</f>
        <v>0</v>
      </c>
      <c r="AC384" s="284"/>
      <c r="AD384" s="542"/>
      <c r="AE384" s="284"/>
      <c r="AF384" s="284"/>
      <c r="AG384" s="316">
        <v>20</v>
      </c>
      <c r="AH384" s="260">
        <f>SUM(P385:U385)</f>
        <v>0</v>
      </c>
      <c r="AI384" s="542"/>
    </row>
    <row r="385" spans="1:35" s="45" customFormat="1" ht="4.1500000000000004" customHeight="1">
      <c r="A385" s="285"/>
      <c r="B385" s="285"/>
      <c r="C385" s="420"/>
      <c r="D385" s="317"/>
      <c r="E385" s="317"/>
      <c r="F385" s="311"/>
      <c r="G385" s="317"/>
      <c r="H385" s="311"/>
      <c r="I385" s="317"/>
      <c r="J385" s="317"/>
      <c r="K385" s="317"/>
      <c r="L385" s="304"/>
      <c r="M385" s="285"/>
      <c r="N385" s="317"/>
      <c r="O385" s="75" t="s">
        <v>19</v>
      </c>
      <c r="P385" s="129"/>
      <c r="Q385" s="13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307"/>
      <c r="AC385" s="285"/>
      <c r="AD385" s="543"/>
      <c r="AE385" s="285"/>
      <c r="AF385" s="285"/>
      <c r="AG385" s="317"/>
      <c r="AH385" s="273"/>
      <c r="AI385" s="543"/>
    </row>
    <row r="386" spans="1:35" s="220" customFormat="1">
      <c r="A386" s="297">
        <v>41</v>
      </c>
      <c r="B386" s="297" t="s">
        <v>1151</v>
      </c>
      <c r="C386" s="298" t="s">
        <v>1004</v>
      </c>
      <c r="D386" s="297"/>
      <c r="E386" s="299"/>
      <c r="F386" s="308" t="s">
        <v>1057</v>
      </c>
      <c r="G386" s="299"/>
      <c r="H386" s="301"/>
      <c r="I386" s="299"/>
      <c r="J386" s="299"/>
      <c r="K386" s="299"/>
      <c r="L386" s="298"/>
      <c r="M386" s="298"/>
      <c r="N386" s="297" t="s">
        <v>167</v>
      </c>
      <c r="O386" s="214"/>
      <c r="P386" s="215"/>
      <c r="Q386" s="215"/>
      <c r="R386" s="214"/>
      <c r="S386" s="214"/>
      <c r="T386" s="214"/>
      <c r="U386" s="214"/>
      <c r="V386" s="214"/>
      <c r="W386" s="215"/>
      <c r="X386" s="214"/>
      <c r="Y386" s="215"/>
      <c r="Z386" s="215"/>
      <c r="AA386" s="215"/>
      <c r="AB386" s="276">
        <f>SUM(P387:AA387)</f>
        <v>2177000</v>
      </c>
      <c r="AC386" s="277" t="s">
        <v>998</v>
      </c>
      <c r="AD386" s="277" t="s">
        <v>976</v>
      </c>
      <c r="AE386" s="277"/>
      <c r="AF386" s="277"/>
      <c r="AG386" s="299"/>
      <c r="AH386" s="276">
        <f>SUM(AH388)</f>
        <v>2177000</v>
      </c>
      <c r="AI386" s="277" t="s">
        <v>976</v>
      </c>
    </row>
    <row r="387" spans="1:35" s="220" customFormat="1" ht="24.6" customHeight="1">
      <c r="A387" s="297"/>
      <c r="B387" s="297"/>
      <c r="C387" s="298"/>
      <c r="D387" s="297"/>
      <c r="E387" s="300"/>
      <c r="F387" s="309"/>
      <c r="G387" s="300"/>
      <c r="H387" s="301"/>
      <c r="I387" s="300"/>
      <c r="J387" s="300"/>
      <c r="K387" s="300"/>
      <c r="L387" s="298"/>
      <c r="M387" s="298"/>
      <c r="N387" s="297"/>
      <c r="O387" s="214"/>
      <c r="P387" s="218"/>
      <c r="Q387" s="218"/>
      <c r="R387" s="218">
        <f>SUM(R389)</f>
        <v>2177000</v>
      </c>
      <c r="S387" s="218"/>
      <c r="T387" s="218"/>
      <c r="U387" s="218"/>
      <c r="V387" s="218"/>
      <c r="W387" s="218"/>
      <c r="X387" s="218"/>
      <c r="Y387" s="218"/>
      <c r="Z387" s="218"/>
      <c r="AA387" s="218"/>
      <c r="AB387" s="276"/>
      <c r="AC387" s="277"/>
      <c r="AD387" s="277"/>
      <c r="AE387" s="277"/>
      <c r="AF387" s="277"/>
      <c r="AG387" s="300"/>
      <c r="AH387" s="276"/>
      <c r="AI387" s="277"/>
    </row>
    <row r="388" spans="1:35" s="45" customFormat="1" ht="27" customHeight="1">
      <c r="A388" s="284"/>
      <c r="B388" s="284"/>
      <c r="C388" s="419" t="s">
        <v>1007</v>
      </c>
      <c r="D388" s="316"/>
      <c r="E388" s="316"/>
      <c r="F388" s="310" t="s">
        <v>1057</v>
      </c>
      <c r="G388" s="316"/>
      <c r="H388" s="310"/>
      <c r="I388" s="316"/>
      <c r="J388" s="316"/>
      <c r="K388" s="316"/>
      <c r="L388" s="316"/>
      <c r="M388" s="316"/>
      <c r="N388" s="296" t="s">
        <v>167</v>
      </c>
      <c r="O388" s="75"/>
      <c r="P388" s="129"/>
      <c r="Q388" s="138"/>
      <c r="R388" s="75"/>
      <c r="S388" s="88"/>
      <c r="T388" s="88"/>
      <c r="U388" s="88"/>
      <c r="V388" s="88"/>
      <c r="W388" s="88"/>
      <c r="X388" s="88"/>
      <c r="Y388" s="88"/>
      <c r="Z388" s="88"/>
      <c r="AA388" s="88"/>
      <c r="AB388" s="307">
        <f t="shared" ref="AB388" si="117">SUM(P389:AA389)</f>
        <v>2177000</v>
      </c>
      <c r="AC388" s="284"/>
      <c r="AD388" s="546"/>
      <c r="AE388" s="355"/>
      <c r="AF388" s="284"/>
      <c r="AG388" s="316"/>
      <c r="AH388" s="260">
        <f>SUM(P389:U389)</f>
        <v>2177000</v>
      </c>
      <c r="AI388" s="546"/>
    </row>
    <row r="389" spans="1:35" s="45" customFormat="1" ht="15.6" customHeight="1">
      <c r="A389" s="285"/>
      <c r="B389" s="285"/>
      <c r="C389" s="420"/>
      <c r="D389" s="317"/>
      <c r="E389" s="317"/>
      <c r="F389" s="311"/>
      <c r="G389" s="317"/>
      <c r="H389" s="311"/>
      <c r="I389" s="317"/>
      <c r="J389" s="317"/>
      <c r="K389" s="317"/>
      <c r="L389" s="317"/>
      <c r="M389" s="317"/>
      <c r="N389" s="296"/>
      <c r="O389" s="75"/>
      <c r="P389" s="129"/>
      <c r="Q389" s="138"/>
      <c r="R389" s="200">
        <v>2177000</v>
      </c>
      <c r="S389" s="88"/>
      <c r="T389" s="88"/>
      <c r="U389" s="88"/>
      <c r="V389" s="88"/>
      <c r="W389" s="88"/>
      <c r="X389" s="88"/>
      <c r="Y389" s="88"/>
      <c r="Z389" s="88"/>
      <c r="AA389" s="88"/>
      <c r="AB389" s="307"/>
      <c r="AC389" s="285"/>
      <c r="AD389" s="543"/>
      <c r="AE389" s="285"/>
      <c r="AF389" s="285"/>
      <c r="AG389" s="317"/>
      <c r="AH389" s="273"/>
      <c r="AI389" s="543"/>
    </row>
    <row r="390" spans="1:35">
      <c r="A390" s="10"/>
      <c r="B390" s="10"/>
      <c r="C390" s="10" t="s">
        <v>148</v>
      </c>
      <c r="D390" s="12"/>
      <c r="E390" s="12"/>
      <c r="F390" s="12"/>
      <c r="G390" s="103"/>
      <c r="H390" s="103"/>
      <c r="I390" s="103"/>
      <c r="J390" s="103"/>
      <c r="K390" s="103"/>
      <c r="L390" s="10"/>
      <c r="M390" s="11"/>
      <c r="N390" s="12"/>
      <c r="O390" s="12"/>
      <c r="P390" s="59">
        <f t="shared" ref="P390:AA390" si="118">SUM(P391,P402,P419)</f>
        <v>0</v>
      </c>
      <c r="Q390" s="59">
        <f t="shared" si="118"/>
        <v>3000</v>
      </c>
      <c r="R390" s="59">
        <f t="shared" si="118"/>
        <v>62800</v>
      </c>
      <c r="S390" s="59">
        <f t="shared" si="118"/>
        <v>16200</v>
      </c>
      <c r="T390" s="59">
        <f t="shared" si="118"/>
        <v>10000</v>
      </c>
      <c r="U390" s="59">
        <f t="shared" si="118"/>
        <v>14600</v>
      </c>
      <c r="V390" s="59">
        <f t="shared" si="118"/>
        <v>15800</v>
      </c>
      <c r="W390" s="59">
        <f t="shared" si="118"/>
        <v>17700</v>
      </c>
      <c r="X390" s="59">
        <f t="shared" si="118"/>
        <v>19000</v>
      </c>
      <c r="Y390" s="59">
        <f t="shared" si="118"/>
        <v>12400</v>
      </c>
      <c r="Z390" s="59">
        <f t="shared" si="118"/>
        <v>0</v>
      </c>
      <c r="AA390" s="59">
        <f t="shared" si="118"/>
        <v>0</v>
      </c>
      <c r="AB390" s="59">
        <f>SUM(P390:AA390)</f>
        <v>171500</v>
      </c>
      <c r="AC390" s="11"/>
      <c r="AD390" s="11"/>
      <c r="AE390" s="11"/>
      <c r="AF390" s="11"/>
      <c r="AG390" s="11"/>
      <c r="AH390" s="59">
        <f>SUM(AH391,AH402,AH419)</f>
        <v>106600</v>
      </c>
      <c r="AI390" s="11"/>
    </row>
    <row r="391" spans="1:35">
      <c r="A391" s="13"/>
      <c r="B391" s="13"/>
      <c r="C391" s="13" t="s">
        <v>149</v>
      </c>
      <c r="D391" s="8"/>
      <c r="E391" s="8"/>
      <c r="F391" s="8"/>
      <c r="G391" s="73"/>
      <c r="H391" s="73"/>
      <c r="I391" s="73"/>
      <c r="J391" s="73"/>
      <c r="K391" s="73"/>
      <c r="L391" s="13"/>
      <c r="M391" s="16"/>
      <c r="N391" s="234"/>
      <c r="O391" s="8"/>
      <c r="P391" s="58">
        <f>SUM(P393)</f>
        <v>0</v>
      </c>
      <c r="Q391" s="58">
        <f t="shared" ref="Q391:AA391" si="119">SUM(Q393)</f>
        <v>0</v>
      </c>
      <c r="R391" s="58">
        <f t="shared" si="119"/>
        <v>19800</v>
      </c>
      <c r="S391" s="58">
        <f t="shared" si="119"/>
        <v>16200</v>
      </c>
      <c r="T391" s="58">
        <f t="shared" si="119"/>
        <v>0</v>
      </c>
      <c r="U391" s="58">
        <f t="shared" si="119"/>
        <v>13100</v>
      </c>
      <c r="V391" s="58">
        <f t="shared" si="119"/>
        <v>5800</v>
      </c>
      <c r="W391" s="58">
        <f t="shared" si="119"/>
        <v>9700</v>
      </c>
      <c r="X391" s="58">
        <f t="shared" si="119"/>
        <v>11400</v>
      </c>
      <c r="Y391" s="58">
        <f t="shared" si="119"/>
        <v>0</v>
      </c>
      <c r="Z391" s="58">
        <f t="shared" si="119"/>
        <v>0</v>
      </c>
      <c r="AA391" s="58">
        <f t="shared" si="119"/>
        <v>0</v>
      </c>
      <c r="AB391" s="71">
        <f>SUM(P391:AA391)</f>
        <v>76000</v>
      </c>
      <c r="AC391" s="9"/>
      <c r="AD391" s="9"/>
      <c r="AE391" s="9"/>
      <c r="AF391" s="9"/>
      <c r="AG391" s="9"/>
      <c r="AH391" s="71">
        <f>SUM(AH392)</f>
        <v>49100</v>
      </c>
      <c r="AI391" s="9"/>
    </row>
    <row r="392" spans="1:35" ht="18" customHeight="1">
      <c r="A392" s="392"/>
      <c r="B392" s="392" t="s">
        <v>1152</v>
      </c>
      <c r="C392" s="305" t="s">
        <v>295</v>
      </c>
      <c r="D392" s="392"/>
      <c r="E392" s="392"/>
      <c r="F392" s="392"/>
      <c r="G392" s="284"/>
      <c r="H392" s="303"/>
      <c r="I392" s="303"/>
      <c r="J392" s="303"/>
      <c r="K392" s="284"/>
      <c r="L392" s="492"/>
      <c r="M392" s="505"/>
      <c r="N392" s="417" t="s">
        <v>151</v>
      </c>
      <c r="O392" s="83" t="s">
        <v>94</v>
      </c>
      <c r="P392" s="82"/>
      <c r="Q392" s="82"/>
      <c r="R392" s="82"/>
      <c r="S392" s="82"/>
      <c r="T392" s="82"/>
      <c r="U392" s="81">
        <v>1</v>
      </c>
      <c r="V392" s="81">
        <v>2</v>
      </c>
      <c r="W392" s="81">
        <v>2</v>
      </c>
      <c r="X392" s="81">
        <v>3</v>
      </c>
      <c r="Y392" s="82"/>
      <c r="Z392" s="82"/>
      <c r="AA392" s="82"/>
      <c r="AB392" s="307">
        <f t="shared" ref="AB392" si="120">SUM(P393:AA393)</f>
        <v>76000</v>
      </c>
      <c r="AC392" s="289" t="s">
        <v>997</v>
      </c>
      <c r="AD392" s="289" t="s">
        <v>985</v>
      </c>
      <c r="AE392" s="289"/>
      <c r="AF392" s="289"/>
      <c r="AG392" s="286"/>
      <c r="AH392" s="260">
        <f>SUM(AH394)</f>
        <v>49100</v>
      </c>
      <c r="AI392" s="289" t="s">
        <v>985</v>
      </c>
    </row>
    <row r="393" spans="1:35">
      <c r="A393" s="392"/>
      <c r="B393" s="392"/>
      <c r="C393" s="305"/>
      <c r="D393" s="392"/>
      <c r="E393" s="392"/>
      <c r="F393" s="392"/>
      <c r="G393" s="285"/>
      <c r="H393" s="303"/>
      <c r="I393" s="303"/>
      <c r="J393" s="303"/>
      <c r="K393" s="285"/>
      <c r="L393" s="492"/>
      <c r="M393" s="506"/>
      <c r="N393" s="417"/>
      <c r="O393" s="83" t="s">
        <v>19</v>
      </c>
      <c r="P393" s="34">
        <f>P395</f>
        <v>0</v>
      </c>
      <c r="Q393" s="34">
        <f t="shared" ref="Q393:AA393" si="121">Q395</f>
        <v>0</v>
      </c>
      <c r="R393" s="34">
        <f t="shared" si="121"/>
        <v>19800</v>
      </c>
      <c r="S393" s="34">
        <f t="shared" si="121"/>
        <v>16200</v>
      </c>
      <c r="T393" s="34">
        <f t="shared" si="121"/>
        <v>0</v>
      </c>
      <c r="U393" s="34">
        <f t="shared" si="121"/>
        <v>13100</v>
      </c>
      <c r="V393" s="34">
        <f t="shared" si="121"/>
        <v>5800</v>
      </c>
      <c r="W393" s="34">
        <f t="shared" si="121"/>
        <v>9700</v>
      </c>
      <c r="X393" s="34">
        <f t="shared" si="121"/>
        <v>11400</v>
      </c>
      <c r="Y393" s="34">
        <f t="shared" si="121"/>
        <v>0</v>
      </c>
      <c r="Z393" s="34">
        <f t="shared" si="121"/>
        <v>0</v>
      </c>
      <c r="AA393" s="34">
        <f t="shared" si="121"/>
        <v>0</v>
      </c>
      <c r="AB393" s="307"/>
      <c r="AC393" s="289"/>
      <c r="AD393" s="289"/>
      <c r="AE393" s="289"/>
      <c r="AF393" s="289"/>
      <c r="AG393" s="321"/>
      <c r="AH393" s="273"/>
      <c r="AI393" s="289"/>
    </row>
    <row r="394" spans="1:35" s="66" customFormat="1">
      <c r="A394" s="347">
        <v>42</v>
      </c>
      <c r="B394" s="347" t="s">
        <v>1153</v>
      </c>
      <c r="C394" s="374" t="s">
        <v>152</v>
      </c>
      <c r="D394" s="347">
        <v>1</v>
      </c>
      <c r="E394" s="275" t="s">
        <v>833</v>
      </c>
      <c r="F394" s="295" t="s">
        <v>1058</v>
      </c>
      <c r="G394" s="314">
        <v>1</v>
      </c>
      <c r="H394" s="295" t="s">
        <v>32</v>
      </c>
      <c r="I394" s="275" t="s">
        <v>154</v>
      </c>
      <c r="J394" s="275" t="s">
        <v>155</v>
      </c>
      <c r="K394" s="314" t="s">
        <v>141</v>
      </c>
      <c r="L394" s="374"/>
      <c r="M394" s="434"/>
      <c r="N394" s="508" t="s">
        <v>151</v>
      </c>
      <c r="O394" s="89" t="s">
        <v>94</v>
      </c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265">
        <f>SUM(P395:AA395)</f>
        <v>76000</v>
      </c>
      <c r="AC394" s="262" t="s">
        <v>998</v>
      </c>
      <c r="AD394" s="264" t="s">
        <v>985</v>
      </c>
      <c r="AE394" s="264"/>
      <c r="AF394" s="264"/>
      <c r="AG394" s="322">
        <v>100</v>
      </c>
      <c r="AH394" s="265">
        <f>SUM(AH396:AH401)</f>
        <v>49100</v>
      </c>
      <c r="AI394" s="264" t="s">
        <v>985</v>
      </c>
    </row>
    <row r="395" spans="1:35" s="66" customFormat="1">
      <c r="A395" s="347"/>
      <c r="B395" s="347"/>
      <c r="C395" s="374"/>
      <c r="D395" s="347"/>
      <c r="E395" s="275"/>
      <c r="F395" s="295"/>
      <c r="G395" s="315"/>
      <c r="H395" s="295"/>
      <c r="I395" s="275"/>
      <c r="J395" s="275"/>
      <c r="K395" s="315"/>
      <c r="L395" s="374"/>
      <c r="M395" s="435"/>
      <c r="N395" s="508"/>
      <c r="O395" s="89" t="s">
        <v>19</v>
      </c>
      <c r="P395" s="90">
        <f>SUM(P397,P399,P401)</f>
        <v>0</v>
      </c>
      <c r="Q395" s="90">
        <f t="shared" ref="Q395:AA395" si="122">SUM(Q397,Q399,Q401)</f>
        <v>0</v>
      </c>
      <c r="R395" s="90">
        <f t="shared" si="122"/>
        <v>19800</v>
      </c>
      <c r="S395" s="90">
        <f t="shared" si="122"/>
        <v>16200</v>
      </c>
      <c r="T395" s="90">
        <f t="shared" si="122"/>
        <v>0</v>
      </c>
      <c r="U395" s="90">
        <f t="shared" si="122"/>
        <v>13100</v>
      </c>
      <c r="V395" s="90">
        <f t="shared" si="122"/>
        <v>5800</v>
      </c>
      <c r="W395" s="90">
        <f t="shared" si="122"/>
        <v>9700</v>
      </c>
      <c r="X395" s="90">
        <f t="shared" si="122"/>
        <v>11400</v>
      </c>
      <c r="Y395" s="90">
        <f t="shared" si="122"/>
        <v>0</v>
      </c>
      <c r="Z395" s="90">
        <f t="shared" si="122"/>
        <v>0</v>
      </c>
      <c r="AA395" s="90">
        <f t="shared" si="122"/>
        <v>0</v>
      </c>
      <c r="AB395" s="265"/>
      <c r="AC395" s="262"/>
      <c r="AD395" s="264"/>
      <c r="AE395" s="264"/>
      <c r="AF395" s="264"/>
      <c r="AG395" s="323"/>
      <c r="AH395" s="265"/>
      <c r="AI395" s="264"/>
    </row>
    <row r="396" spans="1:35" s="45" customFormat="1" ht="22.9" customHeight="1">
      <c r="A396" s="296"/>
      <c r="B396" s="296"/>
      <c r="C396" s="304" t="s">
        <v>709</v>
      </c>
      <c r="D396" s="296">
        <v>1</v>
      </c>
      <c r="E396" s="296" t="s">
        <v>153</v>
      </c>
      <c r="F396" s="302" t="s">
        <v>1059</v>
      </c>
      <c r="G396" s="316"/>
      <c r="H396" s="302"/>
      <c r="I396" s="296" t="s">
        <v>154</v>
      </c>
      <c r="J396" s="296" t="s">
        <v>155</v>
      </c>
      <c r="K396" s="316"/>
      <c r="L396" s="304"/>
      <c r="M396" s="365" t="s">
        <v>150</v>
      </c>
      <c r="N396" s="296" t="s">
        <v>156</v>
      </c>
      <c r="O396" s="75" t="s">
        <v>94</v>
      </c>
      <c r="P396" s="79"/>
      <c r="Q396" s="79"/>
      <c r="R396" s="48">
        <v>1</v>
      </c>
      <c r="S396" s="48">
        <v>4</v>
      </c>
      <c r="T396" s="79"/>
      <c r="U396" s="79"/>
      <c r="V396" s="79"/>
      <c r="W396" s="79"/>
      <c r="X396" s="79"/>
      <c r="Y396" s="79"/>
      <c r="Z396" s="79"/>
      <c r="AA396" s="79"/>
      <c r="AB396" s="307">
        <f t="shared" ref="AB396:AB398" si="123">SUM(P397:AA397)</f>
        <v>36000</v>
      </c>
      <c r="AC396" s="273"/>
      <c r="AD396" s="273"/>
      <c r="AE396" s="273"/>
      <c r="AF396" s="273"/>
      <c r="AG396" s="316">
        <v>40</v>
      </c>
      <c r="AH396" s="260">
        <f>SUM(P397:U397)</f>
        <v>36000</v>
      </c>
      <c r="AI396" s="273"/>
    </row>
    <row r="397" spans="1:35" s="45" customFormat="1" ht="9.6" customHeight="1">
      <c r="A397" s="296"/>
      <c r="B397" s="296"/>
      <c r="C397" s="304"/>
      <c r="D397" s="296"/>
      <c r="E397" s="296"/>
      <c r="F397" s="302"/>
      <c r="G397" s="317"/>
      <c r="H397" s="302"/>
      <c r="I397" s="296"/>
      <c r="J397" s="296"/>
      <c r="K397" s="317"/>
      <c r="L397" s="304"/>
      <c r="M397" s="366"/>
      <c r="N397" s="296"/>
      <c r="O397" s="75" t="s">
        <v>19</v>
      </c>
      <c r="P397" s="79"/>
      <c r="Q397" s="79"/>
      <c r="R397" s="33">
        <v>19800</v>
      </c>
      <c r="S397" s="33">
        <v>16200</v>
      </c>
      <c r="T397" s="79"/>
      <c r="U397" s="79"/>
      <c r="V397" s="79"/>
      <c r="W397" s="79"/>
      <c r="X397" s="79"/>
      <c r="Y397" s="79"/>
      <c r="Z397" s="79"/>
      <c r="AA397" s="79"/>
      <c r="AB397" s="307"/>
      <c r="AC397" s="273"/>
      <c r="AD397" s="273"/>
      <c r="AE397" s="273"/>
      <c r="AF397" s="273"/>
      <c r="AG397" s="317"/>
      <c r="AH397" s="273"/>
      <c r="AI397" s="273"/>
    </row>
    <row r="398" spans="1:35" s="45" customFormat="1" ht="22.9" customHeight="1">
      <c r="A398" s="296"/>
      <c r="B398" s="296"/>
      <c r="C398" s="365" t="s">
        <v>910</v>
      </c>
      <c r="D398" s="296">
        <v>2</v>
      </c>
      <c r="E398" s="296" t="s">
        <v>921</v>
      </c>
      <c r="F398" s="310" t="s">
        <v>1095</v>
      </c>
      <c r="G398" s="316"/>
      <c r="H398" s="302"/>
      <c r="I398" s="296" t="s">
        <v>154</v>
      </c>
      <c r="J398" s="296" t="s">
        <v>155</v>
      </c>
      <c r="K398" s="284"/>
      <c r="L398" s="284"/>
      <c r="M398" s="365" t="s">
        <v>907</v>
      </c>
      <c r="N398" s="296" t="s">
        <v>908</v>
      </c>
      <c r="O398" s="75" t="s">
        <v>94</v>
      </c>
      <c r="P398" s="129"/>
      <c r="Q398" s="138"/>
      <c r="R398" s="158"/>
      <c r="S398" s="158"/>
      <c r="T398" s="159"/>
      <c r="U398" s="159"/>
      <c r="V398" s="159"/>
      <c r="W398" s="159"/>
      <c r="X398" s="159"/>
      <c r="Y398" s="88"/>
      <c r="Z398" s="138"/>
      <c r="AA398" s="138"/>
      <c r="AB398" s="307">
        <f t="shared" si="123"/>
        <v>0</v>
      </c>
      <c r="AC398" s="273"/>
      <c r="AD398" s="273"/>
      <c r="AE398" s="273"/>
      <c r="AF398" s="273"/>
      <c r="AG398" s="316">
        <v>20</v>
      </c>
      <c r="AH398" s="260">
        <f>SUM(P399:U399)</f>
        <v>0</v>
      </c>
      <c r="AI398" s="273"/>
    </row>
    <row r="399" spans="1:35" s="45" customFormat="1" ht="15.6" customHeight="1">
      <c r="A399" s="296"/>
      <c r="B399" s="296"/>
      <c r="C399" s="366"/>
      <c r="D399" s="296"/>
      <c r="E399" s="296"/>
      <c r="F399" s="311"/>
      <c r="G399" s="317"/>
      <c r="H399" s="302"/>
      <c r="I399" s="296"/>
      <c r="J399" s="296"/>
      <c r="K399" s="285"/>
      <c r="L399" s="285"/>
      <c r="M399" s="366"/>
      <c r="N399" s="296"/>
      <c r="O399" s="75" t="s">
        <v>19</v>
      </c>
      <c r="P399" s="129"/>
      <c r="Q399" s="138"/>
      <c r="R399" s="158"/>
      <c r="S399" s="158"/>
      <c r="T399" s="159"/>
      <c r="U399" s="159"/>
      <c r="V399" s="159"/>
      <c r="W399" s="159"/>
      <c r="X399" s="159"/>
      <c r="Y399" s="88"/>
      <c r="Z399" s="138"/>
      <c r="AA399" s="138"/>
      <c r="AB399" s="307"/>
      <c r="AC399" s="273"/>
      <c r="AD399" s="273"/>
      <c r="AE399" s="273"/>
      <c r="AF399" s="273"/>
      <c r="AG399" s="317"/>
      <c r="AH399" s="273"/>
      <c r="AI399" s="273"/>
    </row>
    <row r="400" spans="1:35" s="45" customFormat="1" ht="22.9" customHeight="1">
      <c r="A400" s="296"/>
      <c r="B400" s="296"/>
      <c r="C400" s="304" t="s">
        <v>909</v>
      </c>
      <c r="D400" s="296">
        <v>3</v>
      </c>
      <c r="E400" s="296" t="s">
        <v>157</v>
      </c>
      <c r="F400" s="302" t="s">
        <v>1060</v>
      </c>
      <c r="G400" s="316"/>
      <c r="H400" s="302"/>
      <c r="I400" s="296" t="s">
        <v>154</v>
      </c>
      <c r="J400" s="296" t="s">
        <v>155</v>
      </c>
      <c r="K400" s="316"/>
      <c r="L400" s="304"/>
      <c r="M400" s="365" t="s">
        <v>150</v>
      </c>
      <c r="N400" s="296" t="s">
        <v>151</v>
      </c>
      <c r="O400" s="75" t="s">
        <v>94</v>
      </c>
      <c r="P400" s="79"/>
      <c r="Q400" s="79"/>
      <c r="R400" s="79"/>
      <c r="S400" s="79"/>
      <c r="T400" s="79"/>
      <c r="U400" s="75">
        <v>1</v>
      </c>
      <c r="V400" s="75">
        <v>2</v>
      </c>
      <c r="W400" s="75">
        <v>2</v>
      </c>
      <c r="X400" s="75">
        <v>3</v>
      </c>
      <c r="Y400" s="79"/>
      <c r="Z400" s="79"/>
      <c r="AA400" s="79"/>
      <c r="AB400" s="307">
        <f t="shared" ref="AB400" si="124">SUM(P401:AA401)</f>
        <v>40000</v>
      </c>
      <c r="AC400" s="273"/>
      <c r="AD400" s="273"/>
      <c r="AE400" s="273"/>
      <c r="AF400" s="273"/>
      <c r="AG400" s="316">
        <v>40</v>
      </c>
      <c r="AH400" s="260">
        <f>SUM(P401:U401)</f>
        <v>13100</v>
      </c>
      <c r="AI400" s="273"/>
    </row>
    <row r="401" spans="1:35" s="45" customFormat="1" ht="22.15" customHeight="1">
      <c r="A401" s="296"/>
      <c r="B401" s="296"/>
      <c r="C401" s="304"/>
      <c r="D401" s="296"/>
      <c r="E401" s="296"/>
      <c r="F401" s="302"/>
      <c r="G401" s="317"/>
      <c r="H401" s="302"/>
      <c r="I401" s="296"/>
      <c r="J401" s="296"/>
      <c r="K401" s="317"/>
      <c r="L401" s="304"/>
      <c r="M401" s="366"/>
      <c r="N401" s="296"/>
      <c r="O401" s="75" t="s">
        <v>19</v>
      </c>
      <c r="P401" s="79"/>
      <c r="Q401" s="79"/>
      <c r="R401" s="79"/>
      <c r="S401" s="79"/>
      <c r="T401" s="79"/>
      <c r="U401" s="33">
        <v>13100</v>
      </c>
      <c r="V401" s="33">
        <v>5800</v>
      </c>
      <c r="W401" s="33">
        <v>9700</v>
      </c>
      <c r="X401" s="33">
        <v>11400</v>
      </c>
      <c r="Y401" s="33"/>
      <c r="Z401" s="79"/>
      <c r="AA401" s="79"/>
      <c r="AB401" s="307"/>
      <c r="AC401" s="273"/>
      <c r="AD401" s="273"/>
      <c r="AE401" s="273"/>
      <c r="AF401" s="273"/>
      <c r="AG401" s="317"/>
      <c r="AH401" s="273"/>
      <c r="AI401" s="273"/>
    </row>
    <row r="402" spans="1:35">
      <c r="A402" s="13"/>
      <c r="B402" s="13"/>
      <c r="C402" s="13" t="s">
        <v>158</v>
      </c>
      <c r="D402" s="8"/>
      <c r="E402" s="8"/>
      <c r="F402" s="13"/>
      <c r="G402" s="73"/>
      <c r="H402" s="73"/>
      <c r="I402" s="73"/>
      <c r="J402" s="73"/>
      <c r="K402" s="73"/>
      <c r="L402" s="13"/>
      <c r="M402" s="16"/>
      <c r="N402" s="234"/>
      <c r="O402" s="8"/>
      <c r="P402" s="58">
        <f>P404</f>
        <v>0</v>
      </c>
      <c r="Q402" s="58">
        <f t="shared" ref="Q402:AA402" si="125">Q404</f>
        <v>1500</v>
      </c>
      <c r="R402" s="58">
        <f t="shared" si="125"/>
        <v>43000</v>
      </c>
      <c r="S402" s="58">
        <f t="shared" si="125"/>
        <v>0</v>
      </c>
      <c r="T402" s="58">
        <f t="shared" si="125"/>
        <v>10000</v>
      </c>
      <c r="U402" s="58">
        <f t="shared" si="125"/>
        <v>0</v>
      </c>
      <c r="V402" s="58">
        <f t="shared" si="125"/>
        <v>10000</v>
      </c>
      <c r="W402" s="58">
        <f t="shared" si="125"/>
        <v>8000</v>
      </c>
      <c r="X402" s="58">
        <f t="shared" si="125"/>
        <v>0</v>
      </c>
      <c r="Y402" s="58">
        <f t="shared" si="125"/>
        <v>0</v>
      </c>
      <c r="Z402" s="58">
        <f t="shared" si="125"/>
        <v>0</v>
      </c>
      <c r="AA402" s="58">
        <f t="shared" si="125"/>
        <v>0</v>
      </c>
      <c r="AB402" s="71">
        <f>SUM(P402:AA402)</f>
        <v>72500</v>
      </c>
      <c r="AC402" s="9"/>
      <c r="AD402" s="9"/>
      <c r="AE402" s="9"/>
      <c r="AF402" s="9"/>
      <c r="AG402" s="9"/>
      <c r="AH402" s="71">
        <f>SUM(AH403)</f>
        <v>54500</v>
      </c>
      <c r="AI402" s="9"/>
    </row>
    <row r="403" spans="1:35" ht="16.899999999999999" customHeight="1">
      <c r="A403" s="392"/>
      <c r="B403" s="392" t="s">
        <v>1154</v>
      </c>
      <c r="C403" s="305" t="s">
        <v>296</v>
      </c>
      <c r="D403" s="392"/>
      <c r="E403" s="392"/>
      <c r="F403" s="392"/>
      <c r="G403" s="284"/>
      <c r="H403" s="302"/>
      <c r="I403" s="296"/>
      <c r="J403" s="296"/>
      <c r="K403" s="284"/>
      <c r="L403" s="392"/>
      <c r="M403" s="286"/>
      <c r="N403" s="417" t="s">
        <v>164</v>
      </c>
      <c r="O403" s="83" t="s">
        <v>127</v>
      </c>
      <c r="P403" s="82"/>
      <c r="Q403" s="82"/>
      <c r="R403" s="82"/>
      <c r="S403" s="82"/>
      <c r="T403" s="86">
        <v>3</v>
      </c>
      <c r="U403" s="86"/>
      <c r="V403" s="86">
        <v>3</v>
      </c>
      <c r="W403" s="86">
        <v>2</v>
      </c>
      <c r="X403" s="82"/>
      <c r="Y403" s="82"/>
      <c r="Z403" s="82"/>
      <c r="AA403" s="82"/>
      <c r="AB403" s="509">
        <f>SUM(P404:AA404)</f>
        <v>72500</v>
      </c>
      <c r="AC403" s="289" t="s">
        <v>997</v>
      </c>
      <c r="AD403" s="289" t="s">
        <v>985</v>
      </c>
      <c r="AE403" s="289"/>
      <c r="AF403" s="289"/>
      <c r="AG403" s="286">
        <f>AG405</f>
        <v>100</v>
      </c>
      <c r="AH403" s="260">
        <f>SUM(AH405)</f>
        <v>54500</v>
      </c>
      <c r="AI403" s="289" t="s">
        <v>985</v>
      </c>
    </row>
    <row r="404" spans="1:35" ht="21.6" customHeight="1">
      <c r="A404" s="392"/>
      <c r="B404" s="392"/>
      <c r="C404" s="305"/>
      <c r="D404" s="392"/>
      <c r="E404" s="392"/>
      <c r="F404" s="392"/>
      <c r="G404" s="285"/>
      <c r="H404" s="302"/>
      <c r="I404" s="296"/>
      <c r="J404" s="296"/>
      <c r="K404" s="285"/>
      <c r="L404" s="392"/>
      <c r="M404" s="321"/>
      <c r="N404" s="417"/>
      <c r="O404" s="83" t="s">
        <v>19</v>
      </c>
      <c r="P404" s="91">
        <f>P406</f>
        <v>0</v>
      </c>
      <c r="Q404" s="91">
        <f t="shared" ref="Q404:AA404" si="126">Q406</f>
        <v>1500</v>
      </c>
      <c r="R404" s="91">
        <f t="shared" si="126"/>
        <v>43000</v>
      </c>
      <c r="S404" s="91">
        <f t="shared" si="126"/>
        <v>0</v>
      </c>
      <c r="T404" s="91">
        <f t="shared" si="126"/>
        <v>10000</v>
      </c>
      <c r="U404" s="91">
        <f t="shared" si="126"/>
        <v>0</v>
      </c>
      <c r="V404" s="91">
        <f t="shared" si="126"/>
        <v>10000</v>
      </c>
      <c r="W404" s="91">
        <f t="shared" si="126"/>
        <v>8000</v>
      </c>
      <c r="X404" s="91">
        <f t="shared" si="126"/>
        <v>0</v>
      </c>
      <c r="Y404" s="91">
        <f t="shared" si="126"/>
        <v>0</v>
      </c>
      <c r="Z404" s="91">
        <f t="shared" si="126"/>
        <v>0</v>
      </c>
      <c r="AA404" s="91">
        <f t="shared" si="126"/>
        <v>0</v>
      </c>
      <c r="AB404" s="509"/>
      <c r="AC404" s="289"/>
      <c r="AD404" s="289"/>
      <c r="AE404" s="289"/>
      <c r="AF404" s="289"/>
      <c r="AG404" s="321"/>
      <c r="AH404" s="273"/>
      <c r="AI404" s="289"/>
    </row>
    <row r="405" spans="1:35" s="66" customFormat="1" ht="22.15" customHeight="1">
      <c r="A405" s="347">
        <v>43</v>
      </c>
      <c r="B405" s="347" t="s">
        <v>1155</v>
      </c>
      <c r="C405" s="374" t="s">
        <v>165</v>
      </c>
      <c r="D405" s="347">
        <v>1</v>
      </c>
      <c r="E405" s="347" t="s">
        <v>159</v>
      </c>
      <c r="F405" s="347">
        <v>628</v>
      </c>
      <c r="G405" s="314">
        <v>1</v>
      </c>
      <c r="H405" s="295" t="s">
        <v>32</v>
      </c>
      <c r="I405" s="270" t="s">
        <v>160</v>
      </c>
      <c r="J405" s="270" t="s">
        <v>161</v>
      </c>
      <c r="K405" s="314" t="s">
        <v>141</v>
      </c>
      <c r="L405" s="347"/>
      <c r="M405" s="322"/>
      <c r="N405" s="508" t="s">
        <v>164</v>
      </c>
      <c r="O405" s="89" t="s">
        <v>127</v>
      </c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265">
        <f>SUM(P406:AA406)</f>
        <v>72500</v>
      </c>
      <c r="AC405" s="262" t="s">
        <v>998</v>
      </c>
      <c r="AD405" s="264" t="s">
        <v>985</v>
      </c>
      <c r="AE405" s="264"/>
      <c r="AF405" s="264"/>
      <c r="AG405" s="322">
        <f>SUM(AG407:AG418)</f>
        <v>100</v>
      </c>
      <c r="AH405" s="265">
        <f>SUM(AH407:AH418)</f>
        <v>54500</v>
      </c>
      <c r="AI405" s="264" t="s">
        <v>985</v>
      </c>
    </row>
    <row r="406" spans="1:35" s="66" customFormat="1" ht="22.15" customHeight="1">
      <c r="A406" s="347"/>
      <c r="B406" s="347"/>
      <c r="C406" s="374"/>
      <c r="D406" s="347"/>
      <c r="E406" s="347"/>
      <c r="F406" s="347"/>
      <c r="G406" s="315"/>
      <c r="H406" s="295"/>
      <c r="I406" s="270"/>
      <c r="J406" s="270"/>
      <c r="K406" s="315"/>
      <c r="L406" s="347"/>
      <c r="M406" s="323"/>
      <c r="N406" s="508"/>
      <c r="O406" s="89" t="s">
        <v>19</v>
      </c>
      <c r="P406" s="67">
        <f>SUM(P408,P410,P412,P414,P416,P418)</f>
        <v>0</v>
      </c>
      <c r="Q406" s="67">
        <f t="shared" ref="Q406:AA406" si="127">SUM(Q408,Q410,Q412,Q414,Q416,Q418)</f>
        <v>1500</v>
      </c>
      <c r="R406" s="67">
        <f t="shared" si="127"/>
        <v>43000</v>
      </c>
      <c r="S406" s="67">
        <f t="shared" si="127"/>
        <v>0</v>
      </c>
      <c r="T406" s="67">
        <f t="shared" si="127"/>
        <v>10000</v>
      </c>
      <c r="U406" s="67">
        <f t="shared" si="127"/>
        <v>0</v>
      </c>
      <c r="V406" s="67">
        <f t="shared" si="127"/>
        <v>10000</v>
      </c>
      <c r="W406" s="67">
        <f t="shared" si="127"/>
        <v>8000</v>
      </c>
      <c r="X406" s="67">
        <f t="shared" si="127"/>
        <v>0</v>
      </c>
      <c r="Y406" s="67">
        <f t="shared" si="127"/>
        <v>0</v>
      </c>
      <c r="Z406" s="67">
        <f t="shared" si="127"/>
        <v>0</v>
      </c>
      <c r="AA406" s="67">
        <f t="shared" si="127"/>
        <v>0</v>
      </c>
      <c r="AB406" s="265"/>
      <c r="AC406" s="262"/>
      <c r="AD406" s="264"/>
      <c r="AE406" s="264"/>
      <c r="AF406" s="264"/>
      <c r="AG406" s="323"/>
      <c r="AH406" s="265"/>
      <c r="AI406" s="264"/>
    </row>
    <row r="407" spans="1:35" s="45" customFormat="1" ht="22.15" customHeight="1">
      <c r="A407" s="296"/>
      <c r="B407" s="296"/>
      <c r="C407" s="304" t="s">
        <v>710</v>
      </c>
      <c r="D407" s="296">
        <v>1</v>
      </c>
      <c r="E407" s="296" t="s">
        <v>159</v>
      </c>
      <c r="F407" s="302" t="s">
        <v>1061</v>
      </c>
      <c r="G407" s="316"/>
      <c r="H407" s="302"/>
      <c r="I407" s="296" t="s">
        <v>160</v>
      </c>
      <c r="J407" s="296" t="s">
        <v>161</v>
      </c>
      <c r="K407" s="316"/>
      <c r="L407" s="304"/>
      <c r="M407" s="316" t="s">
        <v>163</v>
      </c>
      <c r="N407" s="296" t="s">
        <v>164</v>
      </c>
      <c r="O407" s="75" t="s">
        <v>127</v>
      </c>
      <c r="P407" s="79"/>
      <c r="Q407" s="79"/>
      <c r="R407" s="47"/>
      <c r="S407" s="47"/>
      <c r="T407" s="79">
        <v>3</v>
      </c>
      <c r="U407" s="79"/>
      <c r="V407" s="79">
        <v>3</v>
      </c>
      <c r="W407" s="79">
        <v>2</v>
      </c>
      <c r="X407" s="79"/>
      <c r="Y407" s="79"/>
      <c r="Z407" s="79"/>
      <c r="AA407" s="79"/>
      <c r="AB407" s="376">
        <f>SUM(P408:AA408)</f>
        <v>28000</v>
      </c>
      <c r="AC407" s="273"/>
      <c r="AD407" s="273"/>
      <c r="AE407" s="273"/>
      <c r="AF407" s="273"/>
      <c r="AG407" s="316">
        <v>40</v>
      </c>
      <c r="AH407" s="260">
        <f>SUM(P408:U408)</f>
        <v>10000</v>
      </c>
      <c r="AI407" s="273"/>
    </row>
    <row r="408" spans="1:35" s="45" customFormat="1" ht="22.15" customHeight="1">
      <c r="A408" s="296"/>
      <c r="B408" s="296"/>
      <c r="C408" s="304"/>
      <c r="D408" s="296"/>
      <c r="E408" s="296"/>
      <c r="F408" s="302"/>
      <c r="G408" s="317"/>
      <c r="H408" s="302"/>
      <c r="I408" s="296"/>
      <c r="J408" s="296"/>
      <c r="K408" s="317"/>
      <c r="L408" s="304"/>
      <c r="M408" s="317"/>
      <c r="N408" s="296"/>
      <c r="O408" s="75" t="s">
        <v>19</v>
      </c>
      <c r="P408" s="79"/>
      <c r="Q408" s="79"/>
      <c r="R408" s="33"/>
      <c r="S408" s="33"/>
      <c r="T408" s="78">
        <v>10000</v>
      </c>
      <c r="U408" s="78"/>
      <c r="V408" s="78">
        <v>10000</v>
      </c>
      <c r="W408" s="78">
        <v>8000</v>
      </c>
      <c r="X408" s="79"/>
      <c r="Y408" s="79"/>
      <c r="Z408" s="79"/>
      <c r="AA408" s="79"/>
      <c r="AB408" s="376"/>
      <c r="AC408" s="273"/>
      <c r="AD408" s="273"/>
      <c r="AE408" s="273"/>
      <c r="AF408" s="273"/>
      <c r="AG408" s="317"/>
      <c r="AH408" s="273"/>
      <c r="AI408" s="273"/>
    </row>
    <row r="409" spans="1:35" s="45" customFormat="1" ht="22.15" customHeight="1">
      <c r="A409" s="296"/>
      <c r="B409" s="296"/>
      <c r="C409" s="304" t="s">
        <v>711</v>
      </c>
      <c r="D409" s="296">
        <v>2</v>
      </c>
      <c r="E409" s="296" t="s">
        <v>159</v>
      </c>
      <c r="F409" s="302" t="s">
        <v>1061</v>
      </c>
      <c r="G409" s="316"/>
      <c r="H409" s="302"/>
      <c r="I409" s="296" t="s">
        <v>160</v>
      </c>
      <c r="J409" s="296" t="s">
        <v>161</v>
      </c>
      <c r="K409" s="316"/>
      <c r="L409" s="304"/>
      <c r="M409" s="316" t="s">
        <v>166</v>
      </c>
      <c r="N409" s="296" t="s">
        <v>164</v>
      </c>
      <c r="O409" s="75" t="s">
        <v>127</v>
      </c>
      <c r="P409" s="79"/>
      <c r="Q409" s="79"/>
      <c r="R409" s="79"/>
      <c r="S409" s="79"/>
      <c r="T409" s="79"/>
      <c r="U409" s="79">
        <v>8</v>
      </c>
      <c r="V409" s="79"/>
      <c r="W409" s="79"/>
      <c r="X409" s="79"/>
      <c r="Y409" s="79"/>
      <c r="Z409" s="79"/>
      <c r="AA409" s="79"/>
      <c r="AB409" s="307">
        <f t="shared" ref="AB409" si="128">SUM(P410:AA410)</f>
        <v>0</v>
      </c>
      <c r="AC409" s="273"/>
      <c r="AD409" s="273"/>
      <c r="AE409" s="273"/>
      <c r="AF409" s="273"/>
      <c r="AG409" s="316">
        <v>5</v>
      </c>
      <c r="AH409" s="260">
        <f>SUM(P410:U410)</f>
        <v>0</v>
      </c>
      <c r="AI409" s="273"/>
    </row>
    <row r="410" spans="1:35" s="45" customFormat="1" ht="22.15" customHeight="1">
      <c r="A410" s="296"/>
      <c r="B410" s="296"/>
      <c r="C410" s="304"/>
      <c r="D410" s="296"/>
      <c r="E410" s="296"/>
      <c r="F410" s="302"/>
      <c r="G410" s="317"/>
      <c r="H410" s="302"/>
      <c r="I410" s="296"/>
      <c r="J410" s="296"/>
      <c r="K410" s="317"/>
      <c r="L410" s="304"/>
      <c r="M410" s="317"/>
      <c r="N410" s="296"/>
      <c r="O410" s="75" t="s">
        <v>19</v>
      </c>
      <c r="P410" s="79"/>
      <c r="Q410" s="79"/>
      <c r="R410" s="79"/>
      <c r="S410" s="79"/>
      <c r="T410" s="79"/>
      <c r="U410" s="33"/>
      <c r="V410" s="33"/>
      <c r="W410" s="33"/>
      <c r="X410" s="33"/>
      <c r="Y410" s="33"/>
      <c r="Z410" s="79"/>
      <c r="AA410" s="79"/>
      <c r="AB410" s="307"/>
      <c r="AC410" s="273"/>
      <c r="AD410" s="273"/>
      <c r="AE410" s="273"/>
      <c r="AF410" s="273"/>
      <c r="AG410" s="317"/>
      <c r="AH410" s="273"/>
      <c r="AI410" s="273"/>
    </row>
    <row r="411" spans="1:35" s="45" customFormat="1" ht="25.9" customHeight="1">
      <c r="A411" s="296"/>
      <c r="B411" s="296"/>
      <c r="C411" s="304" t="s">
        <v>712</v>
      </c>
      <c r="D411" s="296">
        <v>3</v>
      </c>
      <c r="E411" s="296" t="s">
        <v>159</v>
      </c>
      <c r="F411" s="302" t="s">
        <v>1061</v>
      </c>
      <c r="G411" s="316"/>
      <c r="H411" s="302"/>
      <c r="I411" s="296" t="s">
        <v>160</v>
      </c>
      <c r="J411" s="296" t="s">
        <v>161</v>
      </c>
      <c r="K411" s="316"/>
      <c r="L411" s="296" t="s">
        <v>162</v>
      </c>
      <c r="M411" s="316"/>
      <c r="N411" s="296" t="s">
        <v>167</v>
      </c>
      <c r="O411" s="75" t="s">
        <v>127</v>
      </c>
      <c r="P411" s="79"/>
      <c r="Q411" s="79">
        <v>1</v>
      </c>
      <c r="R411" s="47"/>
      <c r="S411" s="47"/>
      <c r="T411" s="79"/>
      <c r="U411" s="79"/>
      <c r="V411" s="79"/>
      <c r="W411" s="79"/>
      <c r="X411" s="79"/>
      <c r="Y411" s="79"/>
      <c r="Z411" s="79"/>
      <c r="AA411" s="79"/>
      <c r="AB411" s="412">
        <f>SUM(P412:AA412)</f>
        <v>1500</v>
      </c>
      <c r="AC411" s="273"/>
      <c r="AD411" s="318"/>
      <c r="AE411" s="318" t="s">
        <v>932</v>
      </c>
      <c r="AF411" s="318" t="s">
        <v>933</v>
      </c>
      <c r="AG411" s="316">
        <v>20</v>
      </c>
      <c r="AH411" s="260">
        <f>SUM(P412:U412)</f>
        <v>1500</v>
      </c>
      <c r="AI411" s="318"/>
    </row>
    <row r="412" spans="1:35" s="45" customFormat="1" ht="25.9" customHeight="1">
      <c r="A412" s="296"/>
      <c r="B412" s="296"/>
      <c r="C412" s="304"/>
      <c r="D412" s="296"/>
      <c r="E412" s="296"/>
      <c r="F412" s="302"/>
      <c r="G412" s="317"/>
      <c r="H412" s="302"/>
      <c r="I412" s="296"/>
      <c r="J412" s="296"/>
      <c r="K412" s="317"/>
      <c r="L412" s="296"/>
      <c r="M412" s="317"/>
      <c r="N412" s="296"/>
      <c r="O412" s="75" t="s">
        <v>19</v>
      </c>
      <c r="P412" s="79"/>
      <c r="Q412" s="95">
        <v>1500</v>
      </c>
      <c r="R412" s="33"/>
      <c r="S412" s="33"/>
      <c r="T412" s="79"/>
      <c r="U412" s="79"/>
      <c r="V412" s="79"/>
      <c r="W412" s="79"/>
      <c r="X412" s="79"/>
      <c r="Y412" s="79"/>
      <c r="Z412" s="79"/>
      <c r="AA412" s="79"/>
      <c r="AB412" s="412"/>
      <c r="AC412" s="273"/>
      <c r="AD412" s="318"/>
      <c r="AE412" s="318"/>
      <c r="AF412" s="318"/>
      <c r="AG412" s="317"/>
      <c r="AH412" s="273"/>
      <c r="AI412" s="318"/>
    </row>
    <row r="413" spans="1:35" s="45" customFormat="1" ht="25.9" customHeight="1">
      <c r="A413" s="296"/>
      <c r="B413" s="296"/>
      <c r="C413" s="304" t="s">
        <v>713</v>
      </c>
      <c r="D413" s="296">
        <v>4</v>
      </c>
      <c r="E413" s="296" t="s">
        <v>159</v>
      </c>
      <c r="F413" s="302" t="s">
        <v>1061</v>
      </c>
      <c r="G413" s="316"/>
      <c r="H413" s="302"/>
      <c r="I413" s="296" t="s">
        <v>160</v>
      </c>
      <c r="J413" s="296" t="s">
        <v>161</v>
      </c>
      <c r="K413" s="316"/>
      <c r="L413" s="296" t="s">
        <v>162</v>
      </c>
      <c r="M413" s="316" t="s">
        <v>168</v>
      </c>
      <c r="N413" s="296" t="s">
        <v>164</v>
      </c>
      <c r="O413" s="75" t="s">
        <v>127</v>
      </c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>
        <v>8</v>
      </c>
      <c r="AA413" s="79"/>
      <c r="AB413" s="376">
        <f>SUM(P414:AA414)</f>
        <v>0</v>
      </c>
      <c r="AC413" s="273"/>
      <c r="AD413" s="273"/>
      <c r="AE413" s="273"/>
      <c r="AF413" s="273"/>
      <c r="AG413" s="316">
        <v>15</v>
      </c>
      <c r="AH413" s="260">
        <f>SUM(P414:U414)</f>
        <v>0</v>
      </c>
      <c r="AI413" s="273"/>
    </row>
    <row r="414" spans="1:35" s="45" customFormat="1" ht="25.9" customHeight="1">
      <c r="A414" s="296"/>
      <c r="B414" s="296"/>
      <c r="C414" s="304"/>
      <c r="D414" s="296"/>
      <c r="E414" s="296"/>
      <c r="F414" s="302"/>
      <c r="G414" s="317"/>
      <c r="H414" s="302"/>
      <c r="I414" s="296"/>
      <c r="J414" s="296"/>
      <c r="K414" s="317"/>
      <c r="L414" s="296"/>
      <c r="M414" s="317"/>
      <c r="N414" s="296"/>
      <c r="O414" s="75" t="s">
        <v>19</v>
      </c>
      <c r="P414" s="79"/>
      <c r="Q414" s="79"/>
      <c r="R414" s="79"/>
      <c r="S414" s="79"/>
      <c r="T414" s="79"/>
      <c r="U414" s="33"/>
      <c r="V414" s="33"/>
      <c r="W414" s="33"/>
      <c r="X414" s="33"/>
      <c r="Y414" s="33"/>
      <c r="Z414" s="79"/>
      <c r="AA414" s="79"/>
      <c r="AB414" s="376"/>
      <c r="AC414" s="273"/>
      <c r="AD414" s="273"/>
      <c r="AE414" s="273"/>
      <c r="AF414" s="273"/>
      <c r="AG414" s="317"/>
      <c r="AH414" s="273"/>
      <c r="AI414" s="273"/>
    </row>
    <row r="415" spans="1:35" s="45" customFormat="1" ht="25.9" customHeight="1">
      <c r="A415" s="296"/>
      <c r="B415" s="296"/>
      <c r="C415" s="304" t="s">
        <v>714</v>
      </c>
      <c r="D415" s="296">
        <v>5</v>
      </c>
      <c r="E415" s="296" t="s">
        <v>159</v>
      </c>
      <c r="F415" s="302" t="s">
        <v>1061</v>
      </c>
      <c r="G415" s="316"/>
      <c r="H415" s="302"/>
      <c r="I415" s="296" t="s">
        <v>160</v>
      </c>
      <c r="J415" s="296" t="s">
        <v>161</v>
      </c>
      <c r="K415" s="316"/>
      <c r="L415" s="296" t="s">
        <v>162</v>
      </c>
      <c r="M415" s="316"/>
      <c r="N415" s="296" t="s">
        <v>167</v>
      </c>
      <c r="O415" s="75" t="s">
        <v>127</v>
      </c>
      <c r="P415" s="79"/>
      <c r="Q415" s="79"/>
      <c r="R415" s="79">
        <v>1</v>
      </c>
      <c r="S415" s="79"/>
      <c r="T415" s="79"/>
      <c r="U415" s="79"/>
      <c r="V415" s="79"/>
      <c r="W415" s="79"/>
      <c r="X415" s="79"/>
      <c r="Y415" s="79"/>
      <c r="Z415" s="79"/>
      <c r="AA415" s="79"/>
      <c r="AB415" s="376">
        <f>SUM(P416:AA416)</f>
        <v>16000</v>
      </c>
      <c r="AC415" s="273"/>
      <c r="AD415" s="273"/>
      <c r="AE415" s="273"/>
      <c r="AF415" s="273"/>
      <c r="AG415" s="316">
        <v>10</v>
      </c>
      <c r="AH415" s="260">
        <f>SUM(P416:U416)</f>
        <v>16000</v>
      </c>
      <c r="AI415" s="273"/>
    </row>
    <row r="416" spans="1:35" s="45" customFormat="1" ht="20.45" customHeight="1">
      <c r="A416" s="296"/>
      <c r="B416" s="296"/>
      <c r="C416" s="304"/>
      <c r="D416" s="296"/>
      <c r="E416" s="296"/>
      <c r="F416" s="302"/>
      <c r="G416" s="317"/>
      <c r="H416" s="302"/>
      <c r="I416" s="296"/>
      <c r="J416" s="296"/>
      <c r="K416" s="317"/>
      <c r="L416" s="296"/>
      <c r="M416" s="317"/>
      <c r="N416" s="296"/>
      <c r="O416" s="75" t="s">
        <v>19</v>
      </c>
      <c r="P416" s="79"/>
      <c r="Q416" s="79"/>
      <c r="R416" s="78">
        <v>16000</v>
      </c>
      <c r="S416" s="79"/>
      <c r="T416" s="79"/>
      <c r="U416" s="33"/>
      <c r="V416" s="33"/>
      <c r="W416" s="33"/>
      <c r="X416" s="33"/>
      <c r="Y416" s="33"/>
      <c r="Z416" s="79"/>
      <c r="AA416" s="79"/>
      <c r="AB416" s="376"/>
      <c r="AC416" s="273"/>
      <c r="AD416" s="273"/>
      <c r="AE416" s="273"/>
      <c r="AF416" s="273"/>
      <c r="AG416" s="317"/>
      <c r="AH416" s="273"/>
      <c r="AI416" s="273"/>
    </row>
    <row r="417" spans="1:35" s="45" customFormat="1" ht="19.149999999999999" customHeight="1">
      <c r="A417" s="296"/>
      <c r="B417" s="296"/>
      <c r="C417" s="304" t="s">
        <v>715</v>
      </c>
      <c r="D417" s="296">
        <v>6</v>
      </c>
      <c r="E417" s="296" t="s">
        <v>159</v>
      </c>
      <c r="F417" s="302" t="s">
        <v>1061</v>
      </c>
      <c r="G417" s="316"/>
      <c r="H417" s="302"/>
      <c r="I417" s="296" t="s">
        <v>160</v>
      </c>
      <c r="J417" s="296" t="s">
        <v>161</v>
      </c>
      <c r="K417" s="316"/>
      <c r="L417" s="296" t="s">
        <v>162</v>
      </c>
      <c r="M417" s="316" t="s">
        <v>168</v>
      </c>
      <c r="N417" s="296" t="s">
        <v>164</v>
      </c>
      <c r="O417" s="75" t="s">
        <v>127</v>
      </c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>
        <v>8</v>
      </c>
      <c r="AA417" s="79"/>
      <c r="AB417" s="376">
        <f>SUM(P418:AA418)</f>
        <v>27000</v>
      </c>
      <c r="AC417" s="273"/>
      <c r="AD417" s="273"/>
      <c r="AE417" s="273"/>
      <c r="AF417" s="273"/>
      <c r="AG417" s="316">
        <v>10</v>
      </c>
      <c r="AH417" s="260">
        <f>SUM(P418:U418)</f>
        <v>27000</v>
      </c>
      <c r="AI417" s="273"/>
    </row>
    <row r="418" spans="1:35" s="45" customFormat="1" ht="19.149999999999999" customHeight="1">
      <c r="A418" s="296"/>
      <c r="B418" s="296"/>
      <c r="C418" s="304"/>
      <c r="D418" s="296"/>
      <c r="E418" s="296"/>
      <c r="F418" s="302"/>
      <c r="G418" s="317"/>
      <c r="H418" s="302"/>
      <c r="I418" s="296"/>
      <c r="J418" s="296"/>
      <c r="K418" s="317"/>
      <c r="L418" s="296"/>
      <c r="M418" s="317"/>
      <c r="N418" s="296"/>
      <c r="O418" s="75" t="s">
        <v>19</v>
      </c>
      <c r="P418" s="79"/>
      <c r="Q418" s="79"/>
      <c r="R418" s="78">
        <v>27000</v>
      </c>
      <c r="S418" s="79"/>
      <c r="T418" s="79"/>
      <c r="U418" s="33"/>
      <c r="V418" s="33"/>
      <c r="W418" s="33"/>
      <c r="X418" s="33"/>
      <c r="Y418" s="33"/>
      <c r="Z418" s="79"/>
      <c r="AA418" s="79"/>
      <c r="AB418" s="376"/>
      <c r="AC418" s="273"/>
      <c r="AD418" s="273"/>
      <c r="AE418" s="273"/>
      <c r="AF418" s="273"/>
      <c r="AG418" s="317"/>
      <c r="AH418" s="273"/>
      <c r="AI418" s="273"/>
    </row>
    <row r="419" spans="1:35">
      <c r="A419" s="13"/>
      <c r="B419" s="13"/>
      <c r="C419" s="13" t="s">
        <v>169</v>
      </c>
      <c r="D419" s="8"/>
      <c r="E419" s="8"/>
      <c r="F419" s="13"/>
      <c r="G419" s="73"/>
      <c r="H419" s="73"/>
      <c r="I419" s="73"/>
      <c r="J419" s="73"/>
      <c r="K419" s="73"/>
      <c r="L419" s="13"/>
      <c r="M419" s="9"/>
      <c r="N419" s="234"/>
      <c r="O419" s="8"/>
      <c r="P419" s="58">
        <f>SUM(P421)</f>
        <v>0</v>
      </c>
      <c r="Q419" s="58">
        <f t="shared" ref="Q419:AA419" si="129">SUM(Q421)</f>
        <v>1500</v>
      </c>
      <c r="R419" s="58">
        <f t="shared" si="129"/>
        <v>0</v>
      </c>
      <c r="S419" s="58">
        <f t="shared" si="129"/>
        <v>0</v>
      </c>
      <c r="T419" s="58">
        <f t="shared" si="129"/>
        <v>0</v>
      </c>
      <c r="U419" s="58">
        <f t="shared" si="129"/>
        <v>1500</v>
      </c>
      <c r="V419" s="58">
        <f t="shared" si="129"/>
        <v>0</v>
      </c>
      <c r="W419" s="58">
        <f t="shared" si="129"/>
        <v>0</v>
      </c>
      <c r="X419" s="58">
        <f t="shared" si="129"/>
        <v>7600</v>
      </c>
      <c r="Y419" s="58">
        <f t="shared" si="129"/>
        <v>12400</v>
      </c>
      <c r="Z419" s="58">
        <f t="shared" si="129"/>
        <v>0</v>
      </c>
      <c r="AA419" s="58">
        <f t="shared" si="129"/>
        <v>0</v>
      </c>
      <c r="AB419" s="71">
        <f>SUM(P419:AA419)</f>
        <v>23000</v>
      </c>
      <c r="AC419" s="9"/>
      <c r="AD419" s="9"/>
      <c r="AE419" s="9"/>
      <c r="AF419" s="9"/>
      <c r="AG419" s="9"/>
      <c r="AH419" s="71">
        <f>SUM(AH420)</f>
        <v>3000</v>
      </c>
      <c r="AI419" s="9"/>
    </row>
    <row r="420" spans="1:35" ht="21.6" customHeight="1">
      <c r="A420" s="392"/>
      <c r="B420" s="392" t="s">
        <v>1156</v>
      </c>
      <c r="C420" s="305" t="s">
        <v>170</v>
      </c>
      <c r="D420" s="392"/>
      <c r="E420" s="392"/>
      <c r="F420" s="529"/>
      <c r="G420" s="284"/>
      <c r="H420" s="302"/>
      <c r="I420" s="303"/>
      <c r="J420" s="303"/>
      <c r="K420" s="284"/>
      <c r="L420" s="392"/>
      <c r="M420" s="392"/>
      <c r="N420" s="392" t="s">
        <v>151</v>
      </c>
      <c r="O420" s="83" t="s">
        <v>42</v>
      </c>
      <c r="P420" s="82"/>
      <c r="Q420" s="82"/>
      <c r="R420" s="82"/>
      <c r="S420" s="82"/>
      <c r="T420" s="82"/>
      <c r="U420" s="82"/>
      <c r="V420" s="82"/>
      <c r="W420" s="82"/>
      <c r="X420" s="82"/>
      <c r="Y420" s="82">
        <v>8</v>
      </c>
      <c r="Z420" s="82"/>
      <c r="AA420" s="82"/>
      <c r="AB420" s="376">
        <f>SUM(P421:AA421)</f>
        <v>23000</v>
      </c>
      <c r="AC420" s="289" t="s">
        <v>997</v>
      </c>
      <c r="AD420" s="289" t="s">
        <v>985</v>
      </c>
      <c r="AE420" s="289"/>
      <c r="AF420" s="289"/>
      <c r="AG420" s="286">
        <f>AG422</f>
        <v>100</v>
      </c>
      <c r="AH420" s="260">
        <f>SUM(AH422)</f>
        <v>3000</v>
      </c>
      <c r="AI420" s="289" t="s">
        <v>985</v>
      </c>
    </row>
    <row r="421" spans="1:35" ht="19.149999999999999" customHeight="1">
      <c r="A421" s="392"/>
      <c r="B421" s="392"/>
      <c r="C421" s="305"/>
      <c r="D421" s="392"/>
      <c r="E421" s="392"/>
      <c r="F421" s="321"/>
      <c r="G421" s="285"/>
      <c r="H421" s="302"/>
      <c r="I421" s="303"/>
      <c r="J421" s="303"/>
      <c r="K421" s="285"/>
      <c r="L421" s="392"/>
      <c r="M421" s="392"/>
      <c r="N421" s="392"/>
      <c r="O421" s="83" t="s">
        <v>19</v>
      </c>
      <c r="P421" s="91">
        <f>SUM(P423)</f>
        <v>0</v>
      </c>
      <c r="Q421" s="91">
        <f t="shared" ref="Q421:AA421" si="130">SUM(Q423)</f>
        <v>1500</v>
      </c>
      <c r="R421" s="91">
        <f t="shared" si="130"/>
        <v>0</v>
      </c>
      <c r="S421" s="91">
        <f t="shared" si="130"/>
        <v>0</v>
      </c>
      <c r="T421" s="91">
        <f t="shared" si="130"/>
        <v>0</v>
      </c>
      <c r="U421" s="91">
        <f t="shared" si="130"/>
        <v>1500</v>
      </c>
      <c r="V421" s="91">
        <f t="shared" si="130"/>
        <v>0</v>
      </c>
      <c r="W421" s="91">
        <f t="shared" si="130"/>
        <v>0</v>
      </c>
      <c r="X421" s="91">
        <f t="shared" si="130"/>
        <v>7600</v>
      </c>
      <c r="Y421" s="91">
        <f t="shared" si="130"/>
        <v>12400</v>
      </c>
      <c r="Z421" s="91">
        <f t="shared" si="130"/>
        <v>0</v>
      </c>
      <c r="AA421" s="91">
        <f t="shared" si="130"/>
        <v>0</v>
      </c>
      <c r="AB421" s="376"/>
      <c r="AC421" s="289"/>
      <c r="AD421" s="289"/>
      <c r="AE421" s="289"/>
      <c r="AF421" s="289"/>
      <c r="AG421" s="321"/>
      <c r="AH421" s="273"/>
      <c r="AI421" s="289"/>
    </row>
    <row r="422" spans="1:35" s="66" customFormat="1" ht="24.6" customHeight="1">
      <c r="A422" s="347">
        <v>44</v>
      </c>
      <c r="B422" s="347" t="s">
        <v>1157</v>
      </c>
      <c r="C422" s="374" t="s">
        <v>174</v>
      </c>
      <c r="D422" s="347">
        <v>1</v>
      </c>
      <c r="E422" s="322" t="s">
        <v>171</v>
      </c>
      <c r="F422" s="531" t="s">
        <v>1062</v>
      </c>
      <c r="G422" s="314">
        <v>1</v>
      </c>
      <c r="H422" s="295" t="s">
        <v>32</v>
      </c>
      <c r="I422" s="275" t="s">
        <v>172</v>
      </c>
      <c r="J422" s="275" t="s">
        <v>173</v>
      </c>
      <c r="K422" s="314" t="s">
        <v>141</v>
      </c>
      <c r="L422" s="347"/>
      <c r="M422" s="347"/>
      <c r="N422" s="347" t="s">
        <v>151</v>
      </c>
      <c r="O422" s="89" t="s">
        <v>94</v>
      </c>
      <c r="P422" s="87"/>
      <c r="Q422" s="87"/>
      <c r="R422" s="87"/>
      <c r="S422" s="87"/>
      <c r="T422" s="87"/>
      <c r="U422" s="87"/>
      <c r="V422" s="87"/>
      <c r="W422" s="87"/>
      <c r="X422" s="87"/>
      <c r="Y422" s="87">
        <v>8</v>
      </c>
      <c r="Z422" s="87"/>
      <c r="AA422" s="87"/>
      <c r="AB422" s="265">
        <f>SUM(P423:AA423)</f>
        <v>23000</v>
      </c>
      <c r="AC422" s="262" t="s">
        <v>998</v>
      </c>
      <c r="AD422" s="264" t="s">
        <v>985</v>
      </c>
      <c r="AE422" s="264"/>
      <c r="AF422" s="264"/>
      <c r="AG422" s="322">
        <f>SUM(AG424:AG431)</f>
        <v>100</v>
      </c>
      <c r="AH422" s="265">
        <f>SUM(AH424:AH431)</f>
        <v>3000</v>
      </c>
      <c r="AI422" s="264" t="s">
        <v>985</v>
      </c>
    </row>
    <row r="423" spans="1:35" s="66" customFormat="1" ht="24.6" customHeight="1">
      <c r="A423" s="347"/>
      <c r="B423" s="347"/>
      <c r="C423" s="374"/>
      <c r="D423" s="347"/>
      <c r="E423" s="323"/>
      <c r="F423" s="323"/>
      <c r="G423" s="315"/>
      <c r="H423" s="295"/>
      <c r="I423" s="275"/>
      <c r="J423" s="275"/>
      <c r="K423" s="315"/>
      <c r="L423" s="347"/>
      <c r="M423" s="347"/>
      <c r="N423" s="347"/>
      <c r="O423" s="89" t="s">
        <v>19</v>
      </c>
      <c r="P423" s="67">
        <f>SUM(P425,P427,P429,P431)</f>
        <v>0</v>
      </c>
      <c r="Q423" s="67">
        <f t="shared" ref="Q423:AA423" si="131">SUM(Q425,Q427,Q429,Q431)</f>
        <v>1500</v>
      </c>
      <c r="R423" s="67">
        <f t="shared" si="131"/>
        <v>0</v>
      </c>
      <c r="S423" s="67">
        <f t="shared" si="131"/>
        <v>0</v>
      </c>
      <c r="T423" s="67">
        <f t="shared" si="131"/>
        <v>0</v>
      </c>
      <c r="U423" s="67">
        <f t="shared" si="131"/>
        <v>1500</v>
      </c>
      <c r="V423" s="67">
        <f t="shared" si="131"/>
        <v>0</v>
      </c>
      <c r="W423" s="67">
        <f t="shared" si="131"/>
        <v>0</v>
      </c>
      <c r="X423" s="67">
        <f t="shared" si="131"/>
        <v>7600</v>
      </c>
      <c r="Y423" s="67">
        <f t="shared" si="131"/>
        <v>12400</v>
      </c>
      <c r="Z423" s="67">
        <f t="shared" si="131"/>
        <v>0</v>
      </c>
      <c r="AA423" s="67">
        <f t="shared" si="131"/>
        <v>0</v>
      </c>
      <c r="AB423" s="265"/>
      <c r="AC423" s="262"/>
      <c r="AD423" s="264"/>
      <c r="AE423" s="264"/>
      <c r="AF423" s="264"/>
      <c r="AG423" s="323"/>
      <c r="AH423" s="265"/>
      <c r="AI423" s="264"/>
    </row>
    <row r="424" spans="1:35" ht="31.5" customHeight="1">
      <c r="A424" s="392"/>
      <c r="B424" s="392"/>
      <c r="C424" s="293" t="s">
        <v>175</v>
      </c>
      <c r="D424" s="375">
        <v>1</v>
      </c>
      <c r="E424" s="312" t="s">
        <v>171</v>
      </c>
      <c r="F424" s="532" t="s">
        <v>1062</v>
      </c>
      <c r="G424" s="316"/>
      <c r="H424" s="302"/>
      <c r="I424" s="296" t="s">
        <v>172</v>
      </c>
      <c r="J424" s="296" t="s">
        <v>173</v>
      </c>
      <c r="K424" s="284"/>
      <c r="L424" s="375" t="s">
        <v>162</v>
      </c>
      <c r="M424" s="375" t="s">
        <v>176</v>
      </c>
      <c r="N424" s="375" t="s">
        <v>43</v>
      </c>
      <c r="O424" s="85" t="s">
        <v>42</v>
      </c>
      <c r="P424" s="86"/>
      <c r="Q424" s="86"/>
      <c r="R424" s="86"/>
      <c r="S424" s="86"/>
      <c r="T424" s="86"/>
      <c r="U424" s="85">
        <v>1</v>
      </c>
      <c r="V424" s="86"/>
      <c r="W424" s="86"/>
      <c r="X424" s="86"/>
      <c r="Y424" s="86"/>
      <c r="Z424" s="86"/>
      <c r="AA424" s="86"/>
      <c r="AB424" s="412">
        <f>SUM(P425:AA425)</f>
        <v>3000</v>
      </c>
      <c r="AC424" s="290"/>
      <c r="AD424" s="318"/>
      <c r="AE424" s="318" t="s">
        <v>934</v>
      </c>
      <c r="AF424" s="318" t="s">
        <v>935</v>
      </c>
      <c r="AG424" s="312">
        <v>50</v>
      </c>
      <c r="AH424" s="260">
        <f>SUM(P425:U425)</f>
        <v>3000</v>
      </c>
      <c r="AI424" s="318"/>
    </row>
    <row r="425" spans="1:35" ht="22.15" customHeight="1">
      <c r="A425" s="392"/>
      <c r="B425" s="392"/>
      <c r="C425" s="293"/>
      <c r="D425" s="375"/>
      <c r="E425" s="313"/>
      <c r="F425" s="313"/>
      <c r="G425" s="317"/>
      <c r="H425" s="302"/>
      <c r="I425" s="296"/>
      <c r="J425" s="296"/>
      <c r="K425" s="285"/>
      <c r="L425" s="375"/>
      <c r="M425" s="375"/>
      <c r="N425" s="375"/>
      <c r="O425" s="85" t="s">
        <v>19</v>
      </c>
      <c r="P425" s="86"/>
      <c r="Q425" s="24">
        <v>1500</v>
      </c>
      <c r="R425" s="24"/>
      <c r="S425" s="24"/>
      <c r="T425" s="24"/>
      <c r="U425" s="24">
        <v>1500</v>
      </c>
      <c r="V425" s="86"/>
      <c r="W425" s="86"/>
      <c r="X425" s="86"/>
      <c r="Y425" s="86"/>
      <c r="Z425" s="86"/>
      <c r="AA425" s="86"/>
      <c r="AB425" s="412"/>
      <c r="AC425" s="290"/>
      <c r="AD425" s="318"/>
      <c r="AE425" s="318"/>
      <c r="AF425" s="318"/>
      <c r="AG425" s="313"/>
      <c r="AH425" s="273"/>
      <c r="AI425" s="318"/>
    </row>
    <row r="426" spans="1:35" ht="25.15" customHeight="1">
      <c r="A426" s="392"/>
      <c r="B426" s="392"/>
      <c r="C426" s="293" t="s">
        <v>177</v>
      </c>
      <c r="D426" s="375">
        <v>2</v>
      </c>
      <c r="E426" s="312" t="s">
        <v>171</v>
      </c>
      <c r="F426" s="532" t="s">
        <v>1062</v>
      </c>
      <c r="G426" s="316"/>
      <c r="H426" s="302"/>
      <c r="I426" s="296" t="s">
        <v>172</v>
      </c>
      <c r="J426" s="296" t="s">
        <v>173</v>
      </c>
      <c r="K426" s="284"/>
      <c r="L426" s="375"/>
      <c r="M426" s="375" t="s">
        <v>178</v>
      </c>
      <c r="N426" s="375" t="s">
        <v>151</v>
      </c>
      <c r="O426" s="85" t="s">
        <v>94</v>
      </c>
      <c r="P426" s="86"/>
      <c r="Q426" s="86"/>
      <c r="R426" s="86"/>
      <c r="S426" s="86"/>
      <c r="T426" s="86"/>
      <c r="U426" s="86"/>
      <c r="V426" s="86"/>
      <c r="W426" s="86"/>
      <c r="X426" s="85">
        <v>3</v>
      </c>
      <c r="Y426" s="85">
        <v>5</v>
      </c>
      <c r="Z426" s="86"/>
      <c r="AA426" s="86"/>
      <c r="AB426" s="376">
        <f>SUM(P427:AA427)</f>
        <v>20000</v>
      </c>
      <c r="AC426" s="290"/>
      <c r="AD426" s="290"/>
      <c r="AE426" s="290"/>
      <c r="AF426" s="290"/>
      <c r="AG426" s="312">
        <v>40</v>
      </c>
      <c r="AH426" s="260">
        <f>SUM(P427:U427)</f>
        <v>0</v>
      </c>
      <c r="AI426" s="290"/>
    </row>
    <row r="427" spans="1:35" ht="39" customHeight="1">
      <c r="A427" s="392"/>
      <c r="B427" s="392"/>
      <c r="C427" s="293"/>
      <c r="D427" s="375"/>
      <c r="E427" s="313"/>
      <c r="F427" s="313"/>
      <c r="G427" s="317"/>
      <c r="H427" s="302"/>
      <c r="I427" s="296"/>
      <c r="J427" s="296"/>
      <c r="K427" s="285"/>
      <c r="L427" s="375"/>
      <c r="M427" s="375"/>
      <c r="N427" s="375"/>
      <c r="O427" s="85" t="s">
        <v>19</v>
      </c>
      <c r="P427" s="86"/>
      <c r="Q427" s="86"/>
      <c r="R427" s="86"/>
      <c r="S427" s="86"/>
      <c r="T427" s="86"/>
      <c r="U427" s="86"/>
      <c r="V427" s="86"/>
      <c r="W427" s="86"/>
      <c r="X427" s="17">
        <v>7600</v>
      </c>
      <c r="Y427" s="17">
        <v>12400</v>
      </c>
      <c r="Z427" s="86"/>
      <c r="AA427" s="86"/>
      <c r="AB427" s="376"/>
      <c r="AC427" s="290"/>
      <c r="AD427" s="290"/>
      <c r="AE427" s="290"/>
      <c r="AF427" s="290"/>
      <c r="AG427" s="313"/>
      <c r="AH427" s="273"/>
      <c r="AI427" s="290"/>
    </row>
    <row r="428" spans="1:35" ht="22.15" customHeight="1">
      <c r="A428" s="392"/>
      <c r="B428" s="392"/>
      <c r="C428" s="293" t="s">
        <v>179</v>
      </c>
      <c r="D428" s="375">
        <v>3</v>
      </c>
      <c r="E428" s="312" t="s">
        <v>171</v>
      </c>
      <c r="F428" s="532" t="s">
        <v>1062</v>
      </c>
      <c r="G428" s="316"/>
      <c r="H428" s="302"/>
      <c r="I428" s="296" t="s">
        <v>172</v>
      </c>
      <c r="J428" s="296" t="s">
        <v>173</v>
      </c>
      <c r="K428" s="284"/>
      <c r="L428" s="375"/>
      <c r="M428" s="375" t="s">
        <v>180</v>
      </c>
      <c r="N428" s="375" t="s">
        <v>151</v>
      </c>
      <c r="O428" s="85" t="s">
        <v>94</v>
      </c>
      <c r="P428" s="86"/>
      <c r="Q428" s="86"/>
      <c r="R428" s="86"/>
      <c r="S428" s="86"/>
      <c r="T428" s="86"/>
      <c r="U428" s="86"/>
      <c r="V428" s="86"/>
      <c r="W428" s="86"/>
      <c r="X428" s="86"/>
      <c r="Y428" s="85">
        <v>8</v>
      </c>
      <c r="Z428" s="86"/>
      <c r="AA428" s="86"/>
      <c r="AB428" s="376">
        <f>SUM(P429:AA429)</f>
        <v>0</v>
      </c>
      <c r="AC428" s="290"/>
      <c r="AD428" s="290"/>
      <c r="AE428" s="290"/>
      <c r="AF428" s="290"/>
      <c r="AG428" s="312">
        <v>5</v>
      </c>
      <c r="AH428" s="260">
        <f>SUM(P429:U429)</f>
        <v>0</v>
      </c>
      <c r="AI428" s="290"/>
    </row>
    <row r="429" spans="1:35" ht="21.6" customHeight="1">
      <c r="A429" s="392"/>
      <c r="B429" s="392"/>
      <c r="C429" s="293"/>
      <c r="D429" s="375"/>
      <c r="E429" s="313"/>
      <c r="F429" s="313"/>
      <c r="G429" s="317"/>
      <c r="H429" s="302"/>
      <c r="I429" s="296"/>
      <c r="J429" s="296"/>
      <c r="K429" s="285"/>
      <c r="L429" s="375"/>
      <c r="M429" s="375"/>
      <c r="N429" s="375"/>
      <c r="O429" s="85" t="s">
        <v>19</v>
      </c>
      <c r="P429" s="86"/>
      <c r="Q429" s="86"/>
      <c r="R429" s="86"/>
      <c r="S429" s="86"/>
      <c r="T429" s="86"/>
      <c r="U429" s="86"/>
      <c r="V429" s="86"/>
      <c r="W429" s="86"/>
      <c r="X429" s="86"/>
      <c r="Y429" s="85"/>
      <c r="Z429" s="86"/>
      <c r="AA429" s="86"/>
      <c r="AB429" s="376"/>
      <c r="AC429" s="290"/>
      <c r="AD429" s="290"/>
      <c r="AE429" s="290"/>
      <c r="AF429" s="290"/>
      <c r="AG429" s="313"/>
      <c r="AH429" s="273"/>
      <c r="AI429" s="290"/>
    </row>
    <row r="430" spans="1:35" ht="25.15" customHeight="1">
      <c r="A430" s="392"/>
      <c r="B430" s="392"/>
      <c r="C430" s="293" t="s">
        <v>181</v>
      </c>
      <c r="D430" s="375">
        <v>4</v>
      </c>
      <c r="E430" s="312" t="s">
        <v>171</v>
      </c>
      <c r="F430" s="532" t="s">
        <v>1062</v>
      </c>
      <c r="G430" s="316"/>
      <c r="H430" s="302"/>
      <c r="I430" s="296" t="s">
        <v>172</v>
      </c>
      <c r="J430" s="296" t="s">
        <v>173</v>
      </c>
      <c r="K430" s="284"/>
      <c r="L430" s="375"/>
      <c r="M430" s="375" t="s">
        <v>182</v>
      </c>
      <c r="N430" s="375" t="s">
        <v>43</v>
      </c>
      <c r="O430" s="85" t="s">
        <v>42</v>
      </c>
      <c r="P430" s="86"/>
      <c r="Q430" s="86"/>
      <c r="R430" s="86"/>
      <c r="S430" s="86"/>
      <c r="T430" s="86"/>
      <c r="U430" s="86"/>
      <c r="V430" s="86"/>
      <c r="W430" s="86"/>
      <c r="X430" s="86"/>
      <c r="Y430" s="85">
        <v>1</v>
      </c>
      <c r="Z430" s="86"/>
      <c r="AA430" s="86"/>
      <c r="AB430" s="376">
        <f>SUM(P431:AA431)</f>
        <v>0</v>
      </c>
      <c r="AC430" s="290"/>
      <c r="AD430" s="290"/>
      <c r="AE430" s="290"/>
      <c r="AF430" s="290"/>
      <c r="AG430" s="312">
        <v>5</v>
      </c>
      <c r="AH430" s="260">
        <f>SUM(P431:U431)</f>
        <v>0</v>
      </c>
      <c r="AI430" s="290"/>
    </row>
    <row r="431" spans="1:35" ht="20.45" customHeight="1">
      <c r="A431" s="392"/>
      <c r="B431" s="392"/>
      <c r="C431" s="293"/>
      <c r="D431" s="375"/>
      <c r="E431" s="313"/>
      <c r="F431" s="313"/>
      <c r="G431" s="317"/>
      <c r="H431" s="302"/>
      <c r="I431" s="296"/>
      <c r="J431" s="296"/>
      <c r="K431" s="285"/>
      <c r="L431" s="375"/>
      <c r="M431" s="375"/>
      <c r="N431" s="375"/>
      <c r="O431" s="85" t="s">
        <v>19</v>
      </c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376"/>
      <c r="AC431" s="290"/>
      <c r="AD431" s="290"/>
      <c r="AE431" s="290"/>
      <c r="AF431" s="290"/>
      <c r="AG431" s="313"/>
      <c r="AH431" s="273"/>
      <c r="AI431" s="290"/>
    </row>
    <row r="432" spans="1:35">
      <c r="A432" s="10"/>
      <c r="B432" s="10"/>
      <c r="C432" s="10" t="s">
        <v>213</v>
      </c>
      <c r="D432" s="12"/>
      <c r="E432" s="12"/>
      <c r="F432" s="10"/>
      <c r="G432" s="103"/>
      <c r="H432" s="103"/>
      <c r="I432" s="103"/>
      <c r="J432" s="103"/>
      <c r="K432" s="103"/>
      <c r="L432" s="10"/>
      <c r="M432" s="11"/>
      <c r="N432" s="12"/>
      <c r="O432" s="12"/>
      <c r="P432" s="57">
        <f t="shared" ref="P432:AA432" si="132">SUM(P433,P446,P489)</f>
        <v>0</v>
      </c>
      <c r="Q432" s="57">
        <f t="shared" si="132"/>
        <v>28540</v>
      </c>
      <c r="R432" s="57">
        <f t="shared" si="132"/>
        <v>29860</v>
      </c>
      <c r="S432" s="57">
        <f t="shared" si="132"/>
        <v>9620</v>
      </c>
      <c r="T432" s="57">
        <f t="shared" si="132"/>
        <v>6420</v>
      </c>
      <c r="U432" s="57">
        <f t="shared" si="132"/>
        <v>20460</v>
      </c>
      <c r="V432" s="57">
        <f t="shared" si="132"/>
        <v>9160</v>
      </c>
      <c r="W432" s="57">
        <f t="shared" si="132"/>
        <v>19340</v>
      </c>
      <c r="X432" s="57">
        <f t="shared" si="132"/>
        <v>22900</v>
      </c>
      <c r="Y432" s="57">
        <f t="shared" si="132"/>
        <v>5000</v>
      </c>
      <c r="Z432" s="57">
        <f t="shared" si="132"/>
        <v>0</v>
      </c>
      <c r="AA432" s="57">
        <f t="shared" si="132"/>
        <v>0</v>
      </c>
      <c r="AB432" s="59">
        <f>SUM(P432:AA432)</f>
        <v>151300</v>
      </c>
      <c r="AC432" s="11"/>
      <c r="AD432" s="11"/>
      <c r="AE432" s="11"/>
      <c r="AF432" s="11"/>
      <c r="AG432" s="11"/>
      <c r="AH432" s="59">
        <f>SUM(AH433,AH446,AH489)</f>
        <v>94900</v>
      </c>
      <c r="AI432" s="11"/>
    </row>
    <row r="433" spans="1:35">
      <c r="A433" s="13"/>
      <c r="B433" s="13"/>
      <c r="C433" s="13" t="s">
        <v>297</v>
      </c>
      <c r="D433" s="8"/>
      <c r="E433" s="8"/>
      <c r="F433" s="13"/>
      <c r="G433" s="73"/>
      <c r="H433" s="73"/>
      <c r="I433" s="73"/>
      <c r="J433" s="73"/>
      <c r="K433" s="73"/>
      <c r="L433" s="13"/>
      <c r="M433" s="9"/>
      <c r="N433" s="234"/>
      <c r="O433" s="8"/>
      <c r="P433" s="56">
        <f>SUM(P435)</f>
        <v>0</v>
      </c>
      <c r="Q433" s="56">
        <f t="shared" ref="Q433:AA433" si="133">SUM(Q435)</f>
        <v>20740</v>
      </c>
      <c r="R433" s="56">
        <f t="shared" si="133"/>
        <v>20760</v>
      </c>
      <c r="S433" s="56">
        <f t="shared" si="133"/>
        <v>0</v>
      </c>
      <c r="T433" s="56">
        <f t="shared" si="133"/>
        <v>0</v>
      </c>
      <c r="U433" s="56">
        <f t="shared" si="133"/>
        <v>0</v>
      </c>
      <c r="V433" s="56">
        <f t="shared" si="133"/>
        <v>0</v>
      </c>
      <c r="W433" s="56">
        <f t="shared" si="133"/>
        <v>0</v>
      </c>
      <c r="X433" s="56">
        <f t="shared" si="133"/>
        <v>0</v>
      </c>
      <c r="Y433" s="56">
        <f t="shared" si="133"/>
        <v>0</v>
      </c>
      <c r="Z433" s="56">
        <f t="shared" si="133"/>
        <v>0</v>
      </c>
      <c r="AA433" s="56">
        <f t="shared" si="133"/>
        <v>0</v>
      </c>
      <c r="AB433" s="71">
        <f>SUM(P433:AA433)</f>
        <v>41500</v>
      </c>
      <c r="AC433" s="9"/>
      <c r="AD433" s="9"/>
      <c r="AE433" s="9"/>
      <c r="AF433" s="9"/>
      <c r="AG433" s="9"/>
      <c r="AH433" s="71">
        <f>SUM(AH434)</f>
        <v>41500</v>
      </c>
      <c r="AI433" s="9"/>
    </row>
    <row r="434" spans="1:35" ht="24.6" customHeight="1">
      <c r="A434" s="392"/>
      <c r="B434" s="392" t="s">
        <v>1158</v>
      </c>
      <c r="C434" s="305" t="s">
        <v>299</v>
      </c>
      <c r="D434" s="392"/>
      <c r="E434" s="392"/>
      <c r="F434" s="529"/>
      <c r="G434" s="284"/>
      <c r="H434" s="302"/>
      <c r="I434" s="303"/>
      <c r="J434" s="303"/>
      <c r="K434" s="284"/>
      <c r="L434" s="392"/>
      <c r="M434" s="392"/>
      <c r="N434" s="392" t="s">
        <v>232</v>
      </c>
      <c r="O434" s="83" t="s">
        <v>41</v>
      </c>
      <c r="P434" s="82"/>
      <c r="Q434" s="82"/>
      <c r="R434" s="82"/>
      <c r="S434" s="82"/>
      <c r="T434" s="82"/>
      <c r="U434" s="82"/>
      <c r="V434" s="82">
        <v>4</v>
      </c>
      <c r="W434" s="82">
        <v>4</v>
      </c>
      <c r="X434" s="82"/>
      <c r="Y434" s="82"/>
      <c r="Z434" s="82"/>
      <c r="AA434" s="82"/>
      <c r="AB434" s="376">
        <f>SUM(P435:AA435)</f>
        <v>41500</v>
      </c>
      <c r="AC434" s="289" t="s">
        <v>997</v>
      </c>
      <c r="AD434" s="289" t="s">
        <v>975</v>
      </c>
      <c r="AE434" s="289"/>
      <c r="AF434" s="289"/>
      <c r="AG434" s="286"/>
      <c r="AH434" s="260">
        <f>SUM(AH436)</f>
        <v>41500</v>
      </c>
      <c r="AI434" s="289" t="s">
        <v>975</v>
      </c>
    </row>
    <row r="435" spans="1:35" ht="19.899999999999999" customHeight="1">
      <c r="A435" s="392"/>
      <c r="B435" s="392"/>
      <c r="C435" s="305"/>
      <c r="D435" s="392"/>
      <c r="E435" s="392"/>
      <c r="F435" s="321"/>
      <c r="G435" s="285"/>
      <c r="H435" s="302"/>
      <c r="I435" s="303"/>
      <c r="J435" s="303"/>
      <c r="K435" s="285"/>
      <c r="L435" s="392"/>
      <c r="M435" s="392"/>
      <c r="N435" s="392"/>
      <c r="O435" s="83" t="s">
        <v>19</v>
      </c>
      <c r="P435" s="34">
        <f>SUM(P437)</f>
        <v>0</v>
      </c>
      <c r="Q435" s="34">
        <f t="shared" ref="Q435:AA435" si="134">SUM(Q437)</f>
        <v>20740</v>
      </c>
      <c r="R435" s="34">
        <f t="shared" si="134"/>
        <v>20760</v>
      </c>
      <c r="S435" s="34">
        <f t="shared" si="134"/>
        <v>0</v>
      </c>
      <c r="T435" s="34">
        <f t="shared" si="134"/>
        <v>0</v>
      </c>
      <c r="U435" s="34">
        <f t="shared" si="134"/>
        <v>0</v>
      </c>
      <c r="V435" s="34">
        <f t="shared" si="134"/>
        <v>0</v>
      </c>
      <c r="W435" s="34">
        <f t="shared" si="134"/>
        <v>0</v>
      </c>
      <c r="X435" s="34">
        <f t="shared" si="134"/>
        <v>0</v>
      </c>
      <c r="Y435" s="34">
        <f t="shared" si="134"/>
        <v>0</v>
      </c>
      <c r="Z435" s="34">
        <f t="shared" si="134"/>
        <v>0</v>
      </c>
      <c r="AA435" s="34">
        <f t="shared" si="134"/>
        <v>0</v>
      </c>
      <c r="AB435" s="376"/>
      <c r="AC435" s="289"/>
      <c r="AD435" s="289"/>
      <c r="AE435" s="289"/>
      <c r="AF435" s="289"/>
      <c r="AG435" s="321"/>
      <c r="AH435" s="273"/>
      <c r="AI435" s="289"/>
    </row>
    <row r="436" spans="1:35" s="109" customFormat="1" ht="22.5" customHeight="1">
      <c r="A436" s="275">
        <v>45</v>
      </c>
      <c r="B436" s="275" t="s">
        <v>1159</v>
      </c>
      <c r="C436" s="294" t="s">
        <v>716</v>
      </c>
      <c r="D436" s="275">
        <v>1</v>
      </c>
      <c r="E436" s="275" t="s">
        <v>509</v>
      </c>
      <c r="F436" s="295" t="s">
        <v>1063</v>
      </c>
      <c r="G436" s="314">
        <v>1</v>
      </c>
      <c r="H436" s="295" t="s">
        <v>796</v>
      </c>
      <c r="I436" s="275" t="s">
        <v>510</v>
      </c>
      <c r="J436" s="275" t="s">
        <v>834</v>
      </c>
      <c r="K436" s="314" t="s">
        <v>221</v>
      </c>
      <c r="L436" s="275"/>
      <c r="M436" s="275"/>
      <c r="N436" s="275" t="s">
        <v>232</v>
      </c>
      <c r="O436" s="99" t="s">
        <v>41</v>
      </c>
      <c r="P436" s="99"/>
      <c r="Q436" s="99">
        <v>4</v>
      </c>
      <c r="R436" s="99">
        <v>4</v>
      </c>
      <c r="S436" s="99"/>
      <c r="T436" s="99"/>
      <c r="U436" s="99"/>
      <c r="V436" s="99"/>
      <c r="W436" s="99"/>
      <c r="X436" s="99"/>
      <c r="Y436" s="99"/>
      <c r="Z436" s="99"/>
      <c r="AA436" s="99"/>
      <c r="AB436" s="261">
        <f>SUM(P437:AA437)</f>
        <v>41500</v>
      </c>
      <c r="AC436" s="262" t="s">
        <v>998</v>
      </c>
      <c r="AD436" s="262" t="s">
        <v>975</v>
      </c>
      <c r="AE436" s="262"/>
      <c r="AF436" s="262"/>
      <c r="AG436" s="314">
        <f>SUM(AG438:AG445)</f>
        <v>100</v>
      </c>
      <c r="AH436" s="261">
        <f>SUM(AH438:AH445)</f>
        <v>41500</v>
      </c>
      <c r="AI436" s="262" t="s">
        <v>975</v>
      </c>
    </row>
    <row r="437" spans="1:35" s="109" customFormat="1" ht="22.5" customHeight="1">
      <c r="A437" s="275"/>
      <c r="B437" s="275"/>
      <c r="C437" s="294"/>
      <c r="D437" s="275"/>
      <c r="E437" s="275"/>
      <c r="F437" s="295"/>
      <c r="G437" s="315"/>
      <c r="H437" s="295"/>
      <c r="I437" s="275"/>
      <c r="J437" s="275"/>
      <c r="K437" s="315"/>
      <c r="L437" s="275"/>
      <c r="M437" s="275"/>
      <c r="N437" s="275"/>
      <c r="O437" s="99" t="s">
        <v>19</v>
      </c>
      <c r="P437" s="110">
        <f>SUM(P439,P441,P443,P445)</f>
        <v>0</v>
      </c>
      <c r="Q437" s="110">
        <f t="shared" ref="Q437:AA437" si="135">SUM(Q439,Q441,Q443,Q445)</f>
        <v>20740</v>
      </c>
      <c r="R437" s="110">
        <f t="shared" si="135"/>
        <v>20760</v>
      </c>
      <c r="S437" s="110">
        <f t="shared" si="135"/>
        <v>0</v>
      </c>
      <c r="T437" s="110">
        <f t="shared" si="135"/>
        <v>0</v>
      </c>
      <c r="U437" s="110">
        <f t="shared" si="135"/>
        <v>0</v>
      </c>
      <c r="V437" s="110">
        <f t="shared" si="135"/>
        <v>0</v>
      </c>
      <c r="W437" s="110">
        <f t="shared" si="135"/>
        <v>0</v>
      </c>
      <c r="X437" s="110">
        <f t="shared" si="135"/>
        <v>0</v>
      </c>
      <c r="Y437" s="110">
        <f t="shared" si="135"/>
        <v>0</v>
      </c>
      <c r="Z437" s="110">
        <f t="shared" si="135"/>
        <v>0</v>
      </c>
      <c r="AA437" s="110">
        <f t="shared" si="135"/>
        <v>0</v>
      </c>
      <c r="AB437" s="262"/>
      <c r="AC437" s="262"/>
      <c r="AD437" s="262"/>
      <c r="AE437" s="262"/>
      <c r="AF437" s="262"/>
      <c r="AG437" s="315"/>
      <c r="AH437" s="262"/>
      <c r="AI437" s="262"/>
    </row>
    <row r="438" spans="1:35" s="45" customFormat="1" ht="20.45" customHeight="1">
      <c r="A438" s="296"/>
      <c r="B438" s="296"/>
      <c r="C438" s="304" t="s">
        <v>508</v>
      </c>
      <c r="D438" s="296">
        <v>1</v>
      </c>
      <c r="E438" s="296" t="s">
        <v>509</v>
      </c>
      <c r="F438" s="302" t="s">
        <v>1063</v>
      </c>
      <c r="G438" s="316"/>
      <c r="H438" s="310"/>
      <c r="I438" s="296" t="s">
        <v>510</v>
      </c>
      <c r="J438" s="296" t="s">
        <v>834</v>
      </c>
      <c r="K438" s="296"/>
      <c r="L438" s="296" t="s">
        <v>511</v>
      </c>
      <c r="M438" s="296" t="s">
        <v>246</v>
      </c>
      <c r="N438" s="296" t="s">
        <v>232</v>
      </c>
      <c r="O438" s="75" t="s">
        <v>41</v>
      </c>
      <c r="P438" s="75"/>
      <c r="Q438" s="75"/>
      <c r="R438" s="131">
        <v>8</v>
      </c>
      <c r="S438" s="75"/>
      <c r="T438" s="75"/>
      <c r="U438" s="75"/>
      <c r="V438" s="75"/>
      <c r="W438" s="75"/>
      <c r="X438" s="75"/>
      <c r="Y438" s="75"/>
      <c r="Z438" s="75"/>
      <c r="AA438" s="75"/>
      <c r="AB438" s="412">
        <f>SUM(P439:AA439)</f>
        <v>1500</v>
      </c>
      <c r="AC438" s="273"/>
      <c r="AD438" s="273"/>
      <c r="AE438" s="356">
        <v>24069</v>
      </c>
      <c r="AF438" s="296" t="s">
        <v>993</v>
      </c>
      <c r="AG438" s="316">
        <v>20</v>
      </c>
      <c r="AH438" s="260">
        <f>SUM(P439:U439)</f>
        <v>1500</v>
      </c>
      <c r="AI438" s="273"/>
    </row>
    <row r="439" spans="1:35" s="45" customFormat="1" ht="20.45" customHeight="1">
      <c r="A439" s="296"/>
      <c r="B439" s="296"/>
      <c r="C439" s="304"/>
      <c r="D439" s="296"/>
      <c r="E439" s="296"/>
      <c r="F439" s="302"/>
      <c r="G439" s="317"/>
      <c r="H439" s="311"/>
      <c r="I439" s="296"/>
      <c r="J439" s="296"/>
      <c r="K439" s="296"/>
      <c r="L439" s="296"/>
      <c r="M439" s="296"/>
      <c r="N439" s="296"/>
      <c r="O439" s="75" t="s">
        <v>19</v>
      </c>
      <c r="P439" s="75"/>
      <c r="Q439" s="75"/>
      <c r="R439" s="33">
        <v>1500</v>
      </c>
      <c r="S439" s="75"/>
      <c r="T439" s="75"/>
      <c r="U439" s="75"/>
      <c r="V439" s="75"/>
      <c r="W439" s="75"/>
      <c r="X439" s="75"/>
      <c r="Y439" s="75"/>
      <c r="Z439" s="75"/>
      <c r="AA439" s="75"/>
      <c r="AB439" s="412"/>
      <c r="AC439" s="273"/>
      <c r="AD439" s="273"/>
      <c r="AE439" s="296"/>
      <c r="AF439" s="296"/>
      <c r="AG439" s="317"/>
      <c r="AH439" s="273"/>
      <c r="AI439" s="273"/>
    </row>
    <row r="440" spans="1:35" s="45" customFormat="1" ht="20.45" customHeight="1">
      <c r="A440" s="296"/>
      <c r="B440" s="296"/>
      <c r="C440" s="304" t="s">
        <v>512</v>
      </c>
      <c r="D440" s="296">
        <v>2</v>
      </c>
      <c r="E440" s="296" t="s">
        <v>509</v>
      </c>
      <c r="F440" s="302" t="s">
        <v>1063</v>
      </c>
      <c r="G440" s="316"/>
      <c r="H440" s="310"/>
      <c r="I440" s="296" t="s">
        <v>510</v>
      </c>
      <c r="J440" s="296" t="s">
        <v>834</v>
      </c>
      <c r="K440" s="296"/>
      <c r="L440" s="296"/>
      <c r="M440" s="296" t="s">
        <v>513</v>
      </c>
      <c r="N440" s="296" t="s">
        <v>232</v>
      </c>
      <c r="O440" s="75" t="s">
        <v>41</v>
      </c>
      <c r="P440" s="75"/>
      <c r="Q440" s="75">
        <v>4</v>
      </c>
      <c r="R440" s="75">
        <v>4</v>
      </c>
      <c r="S440" s="75"/>
      <c r="T440" s="131"/>
      <c r="U440" s="75"/>
      <c r="V440" s="75"/>
      <c r="W440" s="75"/>
      <c r="X440" s="75"/>
      <c r="Y440" s="75"/>
      <c r="Z440" s="75"/>
      <c r="AA440" s="75"/>
      <c r="AB440" s="376">
        <f t="shared" ref="AB440" si="136">SUM(P441:AA441)</f>
        <v>40000</v>
      </c>
      <c r="AC440" s="273"/>
      <c r="AD440" s="273"/>
      <c r="AE440" s="273"/>
      <c r="AF440" s="273"/>
      <c r="AG440" s="316">
        <v>40</v>
      </c>
      <c r="AH440" s="260">
        <f>SUM(P441:U441)</f>
        <v>40000</v>
      </c>
      <c r="AI440" s="273"/>
    </row>
    <row r="441" spans="1:35" s="45" customFormat="1" ht="20.45" customHeight="1">
      <c r="A441" s="296"/>
      <c r="B441" s="296"/>
      <c r="C441" s="304"/>
      <c r="D441" s="296"/>
      <c r="E441" s="296"/>
      <c r="F441" s="302"/>
      <c r="G441" s="317"/>
      <c r="H441" s="311"/>
      <c r="I441" s="296"/>
      <c r="J441" s="296"/>
      <c r="K441" s="296"/>
      <c r="L441" s="296"/>
      <c r="M441" s="296"/>
      <c r="N441" s="296"/>
      <c r="O441" s="75" t="s">
        <v>19</v>
      </c>
      <c r="P441" s="75"/>
      <c r="Q441" s="33">
        <v>20740</v>
      </c>
      <c r="R441" s="33">
        <v>19260</v>
      </c>
      <c r="S441" s="75"/>
      <c r="T441" s="131"/>
      <c r="U441" s="131"/>
      <c r="V441" s="33"/>
      <c r="W441" s="33"/>
      <c r="X441" s="75"/>
      <c r="Y441" s="75"/>
      <c r="Z441" s="75"/>
      <c r="AA441" s="75"/>
      <c r="AB441" s="376"/>
      <c r="AC441" s="273"/>
      <c r="AD441" s="273"/>
      <c r="AE441" s="273"/>
      <c r="AF441" s="273"/>
      <c r="AG441" s="317"/>
      <c r="AH441" s="273"/>
      <c r="AI441" s="273"/>
    </row>
    <row r="442" spans="1:35" s="45" customFormat="1" ht="20.45" customHeight="1">
      <c r="A442" s="296"/>
      <c r="B442" s="296"/>
      <c r="C442" s="304" t="s">
        <v>514</v>
      </c>
      <c r="D442" s="296">
        <v>3</v>
      </c>
      <c r="E442" s="296" t="s">
        <v>509</v>
      </c>
      <c r="F442" s="302" t="s">
        <v>1063</v>
      </c>
      <c r="G442" s="316"/>
      <c r="H442" s="310"/>
      <c r="I442" s="296" t="s">
        <v>510</v>
      </c>
      <c r="J442" s="296" t="s">
        <v>834</v>
      </c>
      <c r="K442" s="296"/>
      <c r="L442" s="296"/>
      <c r="M442" s="296" t="s">
        <v>515</v>
      </c>
      <c r="N442" s="296" t="s">
        <v>516</v>
      </c>
      <c r="O442" s="75" t="s">
        <v>127</v>
      </c>
      <c r="P442" s="75"/>
      <c r="Q442" s="75"/>
      <c r="R442" s="75"/>
      <c r="S442" s="75"/>
      <c r="T442" s="131"/>
      <c r="U442" s="75">
        <v>32</v>
      </c>
      <c r="V442" s="75"/>
      <c r="W442" s="75"/>
      <c r="X442" s="75"/>
      <c r="Y442" s="75"/>
      <c r="Z442" s="75"/>
      <c r="AA442" s="75"/>
      <c r="AB442" s="376">
        <f t="shared" ref="AB442" si="137">SUM(P443:AA443)</f>
        <v>0</v>
      </c>
      <c r="AC442" s="273"/>
      <c r="AD442" s="273"/>
      <c r="AE442" s="273"/>
      <c r="AF442" s="273"/>
      <c r="AG442" s="316">
        <v>20</v>
      </c>
      <c r="AH442" s="260">
        <f>SUM(P443:U443)</f>
        <v>0</v>
      </c>
      <c r="AI442" s="273"/>
    </row>
    <row r="443" spans="1:35" s="45" customFormat="1" ht="20.45" customHeight="1">
      <c r="A443" s="296"/>
      <c r="B443" s="296"/>
      <c r="C443" s="304"/>
      <c r="D443" s="296"/>
      <c r="E443" s="296"/>
      <c r="F443" s="302"/>
      <c r="G443" s="317"/>
      <c r="H443" s="311"/>
      <c r="I443" s="296"/>
      <c r="J443" s="296"/>
      <c r="K443" s="296"/>
      <c r="L443" s="296"/>
      <c r="M443" s="296"/>
      <c r="N443" s="296"/>
      <c r="O443" s="75" t="s">
        <v>19</v>
      </c>
      <c r="P443" s="75"/>
      <c r="Q443" s="75"/>
      <c r="R443" s="75"/>
      <c r="S443" s="75"/>
      <c r="T443" s="131"/>
      <c r="U443" s="131"/>
      <c r="V443" s="75"/>
      <c r="W443" s="75"/>
      <c r="X443" s="75"/>
      <c r="Y443" s="75"/>
      <c r="Z443" s="75"/>
      <c r="AA443" s="75"/>
      <c r="AB443" s="376"/>
      <c r="AC443" s="273"/>
      <c r="AD443" s="273"/>
      <c r="AE443" s="273"/>
      <c r="AF443" s="273"/>
      <c r="AG443" s="317"/>
      <c r="AH443" s="273"/>
      <c r="AI443" s="273"/>
    </row>
    <row r="444" spans="1:35" s="45" customFormat="1" ht="23.25" customHeight="1">
      <c r="A444" s="296"/>
      <c r="B444" s="296"/>
      <c r="C444" s="304" t="s">
        <v>517</v>
      </c>
      <c r="D444" s="296">
        <v>4</v>
      </c>
      <c r="E444" s="296" t="s">
        <v>509</v>
      </c>
      <c r="F444" s="302" t="s">
        <v>1063</v>
      </c>
      <c r="G444" s="316"/>
      <c r="H444" s="310"/>
      <c r="I444" s="296" t="s">
        <v>510</v>
      </c>
      <c r="J444" s="296" t="s">
        <v>834</v>
      </c>
      <c r="K444" s="296"/>
      <c r="L444" s="296"/>
      <c r="M444" s="296" t="s">
        <v>518</v>
      </c>
      <c r="N444" s="296" t="s">
        <v>232</v>
      </c>
      <c r="O444" s="75" t="s">
        <v>41</v>
      </c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>
        <v>8</v>
      </c>
      <c r="AB444" s="376">
        <f t="shared" ref="AB444:AB447" si="138">SUM(P445:AA445)</f>
        <v>0</v>
      </c>
      <c r="AC444" s="273"/>
      <c r="AD444" s="273"/>
      <c r="AE444" s="273"/>
      <c r="AF444" s="273"/>
      <c r="AG444" s="316">
        <v>20</v>
      </c>
      <c r="AH444" s="260">
        <f>SUM(P445:U445)</f>
        <v>0</v>
      </c>
      <c r="AI444" s="273"/>
    </row>
    <row r="445" spans="1:35" s="45" customFormat="1" ht="20.45" customHeight="1">
      <c r="A445" s="296"/>
      <c r="B445" s="296"/>
      <c r="C445" s="304"/>
      <c r="D445" s="296"/>
      <c r="E445" s="296"/>
      <c r="F445" s="302"/>
      <c r="G445" s="317"/>
      <c r="H445" s="311"/>
      <c r="I445" s="296"/>
      <c r="J445" s="296"/>
      <c r="K445" s="296"/>
      <c r="L445" s="296"/>
      <c r="M445" s="296"/>
      <c r="N445" s="296"/>
      <c r="O445" s="75" t="s">
        <v>19</v>
      </c>
      <c r="P445" s="75"/>
      <c r="Q445" s="75"/>
      <c r="R445" s="75"/>
      <c r="S445" s="75"/>
      <c r="T445" s="75"/>
      <c r="U445" s="75"/>
      <c r="V445" s="75"/>
      <c r="W445" s="131"/>
      <c r="X445" s="131"/>
      <c r="Y445" s="75"/>
      <c r="Z445" s="75"/>
      <c r="AA445" s="75"/>
      <c r="AB445" s="376"/>
      <c r="AC445" s="273"/>
      <c r="AD445" s="273"/>
      <c r="AE445" s="273"/>
      <c r="AF445" s="273"/>
      <c r="AG445" s="317"/>
      <c r="AH445" s="273"/>
      <c r="AI445" s="273"/>
    </row>
    <row r="446" spans="1:35">
      <c r="A446" s="13"/>
      <c r="B446" s="13"/>
      <c r="C446" s="13" t="s">
        <v>214</v>
      </c>
      <c r="D446" s="8"/>
      <c r="E446" s="8"/>
      <c r="F446" s="13"/>
      <c r="G446" s="73"/>
      <c r="H446" s="73"/>
      <c r="I446" s="73"/>
      <c r="J446" s="73"/>
      <c r="K446" s="73"/>
      <c r="L446" s="13"/>
      <c r="M446" s="9"/>
      <c r="N446" s="234"/>
      <c r="O446" s="8"/>
      <c r="P446" s="56">
        <f>SUM(P448)</f>
        <v>0</v>
      </c>
      <c r="Q446" s="56">
        <f t="shared" ref="Q446:AA446" si="139">SUM(Q448)</f>
        <v>7800</v>
      </c>
      <c r="R446" s="56">
        <f t="shared" si="139"/>
        <v>6400</v>
      </c>
      <c r="S446" s="56">
        <f t="shared" si="139"/>
        <v>2500</v>
      </c>
      <c r="T446" s="56">
        <f t="shared" si="139"/>
        <v>0</v>
      </c>
      <c r="U446" s="56">
        <f t="shared" si="139"/>
        <v>17500</v>
      </c>
      <c r="V446" s="56">
        <f t="shared" si="139"/>
        <v>0</v>
      </c>
      <c r="W446" s="56">
        <f t="shared" si="139"/>
        <v>4400</v>
      </c>
      <c r="X446" s="56">
        <f t="shared" si="139"/>
        <v>22900</v>
      </c>
      <c r="Y446" s="56">
        <f t="shared" si="139"/>
        <v>5000</v>
      </c>
      <c r="Z446" s="56">
        <f t="shared" si="139"/>
        <v>0</v>
      </c>
      <c r="AA446" s="56">
        <f t="shared" si="139"/>
        <v>0</v>
      </c>
      <c r="AB446" s="71">
        <f>SUM(P446:AA446)</f>
        <v>66500</v>
      </c>
      <c r="AC446" s="9"/>
      <c r="AD446" s="9"/>
      <c r="AE446" s="9"/>
      <c r="AF446" s="9"/>
      <c r="AG446" s="9"/>
      <c r="AH446" s="71">
        <f>SUM(AH447)</f>
        <v>34200</v>
      </c>
      <c r="AI446" s="9"/>
    </row>
    <row r="447" spans="1:35" ht="22.9" customHeight="1">
      <c r="A447" s="392"/>
      <c r="B447" s="392" t="s">
        <v>1160</v>
      </c>
      <c r="C447" s="305" t="s">
        <v>300</v>
      </c>
      <c r="D447" s="392"/>
      <c r="E447" s="392"/>
      <c r="F447" s="529"/>
      <c r="G447" s="284"/>
      <c r="H447" s="302"/>
      <c r="I447" s="303"/>
      <c r="J447" s="303"/>
      <c r="K447" s="284"/>
      <c r="L447" s="392"/>
      <c r="M447" s="392"/>
      <c r="N447" s="392" t="s">
        <v>151</v>
      </c>
      <c r="O447" s="83" t="s">
        <v>94</v>
      </c>
      <c r="P447" s="82"/>
      <c r="Q447" s="82"/>
      <c r="R447" s="82"/>
      <c r="S447" s="82"/>
      <c r="T447" s="82"/>
      <c r="U447" s="82"/>
      <c r="V447" s="82"/>
      <c r="W447" s="82"/>
      <c r="X447" s="82"/>
      <c r="Y447" s="82">
        <v>8</v>
      </c>
      <c r="Z447" s="82"/>
      <c r="AA447" s="82"/>
      <c r="AB447" s="376">
        <f t="shared" si="138"/>
        <v>66500</v>
      </c>
      <c r="AC447" s="289" t="s">
        <v>997</v>
      </c>
      <c r="AD447" s="289" t="s">
        <v>980</v>
      </c>
      <c r="AE447" s="289"/>
      <c r="AF447" s="289"/>
      <c r="AG447" s="286"/>
      <c r="AH447" s="260">
        <f>SUM(AH449,AH457,AH467,AH475,AH483)</f>
        <v>34200</v>
      </c>
      <c r="AI447" s="289" t="s">
        <v>980</v>
      </c>
    </row>
    <row r="448" spans="1:35" ht="29.45" customHeight="1">
      <c r="A448" s="392"/>
      <c r="B448" s="392"/>
      <c r="C448" s="305"/>
      <c r="D448" s="392"/>
      <c r="E448" s="392"/>
      <c r="F448" s="321"/>
      <c r="G448" s="285"/>
      <c r="H448" s="302"/>
      <c r="I448" s="303"/>
      <c r="J448" s="303"/>
      <c r="K448" s="285"/>
      <c r="L448" s="392"/>
      <c r="M448" s="392"/>
      <c r="N448" s="392"/>
      <c r="O448" s="83" t="s">
        <v>19</v>
      </c>
      <c r="P448" s="34">
        <f t="shared" ref="P448:AA448" si="140">SUM(P484,P450,P458,P468,P476)</f>
        <v>0</v>
      </c>
      <c r="Q448" s="34">
        <f t="shared" si="140"/>
        <v>7800</v>
      </c>
      <c r="R448" s="34">
        <f t="shared" si="140"/>
        <v>6400</v>
      </c>
      <c r="S448" s="34">
        <f t="shared" si="140"/>
        <v>2500</v>
      </c>
      <c r="T448" s="34">
        <f t="shared" si="140"/>
        <v>0</v>
      </c>
      <c r="U448" s="34">
        <f t="shared" si="140"/>
        <v>17500</v>
      </c>
      <c r="V448" s="34">
        <f t="shared" si="140"/>
        <v>0</v>
      </c>
      <c r="W448" s="34">
        <f t="shared" si="140"/>
        <v>4400</v>
      </c>
      <c r="X448" s="34">
        <f t="shared" si="140"/>
        <v>22900</v>
      </c>
      <c r="Y448" s="34">
        <f t="shared" si="140"/>
        <v>5000</v>
      </c>
      <c r="Z448" s="34">
        <f t="shared" si="140"/>
        <v>0</v>
      </c>
      <c r="AA448" s="34">
        <f t="shared" si="140"/>
        <v>0</v>
      </c>
      <c r="AB448" s="376"/>
      <c r="AC448" s="289"/>
      <c r="AD448" s="289"/>
      <c r="AE448" s="289"/>
      <c r="AF448" s="289"/>
      <c r="AG448" s="321"/>
      <c r="AH448" s="273"/>
      <c r="AI448" s="289"/>
    </row>
    <row r="449" spans="1:35" s="109" customFormat="1" ht="30" customHeight="1">
      <c r="A449" s="275">
        <v>46</v>
      </c>
      <c r="B449" s="275" t="s">
        <v>1161</v>
      </c>
      <c r="C449" s="294" t="s">
        <v>853</v>
      </c>
      <c r="D449" s="275">
        <v>1</v>
      </c>
      <c r="E449" s="275" t="s">
        <v>385</v>
      </c>
      <c r="F449" s="275" t="s">
        <v>1064</v>
      </c>
      <c r="G449" s="314">
        <v>1</v>
      </c>
      <c r="H449" s="295" t="s">
        <v>796</v>
      </c>
      <c r="I449" s="275" t="s">
        <v>219</v>
      </c>
      <c r="J449" s="275" t="s">
        <v>835</v>
      </c>
      <c r="K449" s="314" t="s">
        <v>221</v>
      </c>
      <c r="L449" s="409"/>
      <c r="M449" s="409"/>
      <c r="N449" s="275" t="s">
        <v>388</v>
      </c>
      <c r="O449" s="99" t="s">
        <v>321</v>
      </c>
      <c r="P449" s="108"/>
      <c r="Q449" s="108"/>
      <c r="R449" s="108"/>
      <c r="S449" s="108"/>
      <c r="T449" s="108"/>
      <c r="U449" s="108"/>
      <c r="V449" s="108"/>
      <c r="W449" s="108"/>
      <c r="X449" s="108">
        <v>4</v>
      </c>
      <c r="Y449" s="108"/>
      <c r="Z449" s="108"/>
      <c r="AA449" s="108"/>
      <c r="AB449" s="261">
        <f>SUM(P450:AA450)</f>
        <v>35000</v>
      </c>
      <c r="AC449" s="262" t="s">
        <v>998</v>
      </c>
      <c r="AD449" s="262" t="s">
        <v>979</v>
      </c>
      <c r="AE449" s="262"/>
      <c r="AF449" s="262"/>
      <c r="AG449" s="314">
        <f>SUM(AG451:AG456)</f>
        <v>100</v>
      </c>
      <c r="AH449" s="261">
        <f>SUM(AH451:AH456)</f>
        <v>17500</v>
      </c>
      <c r="AI449" s="262" t="s">
        <v>979</v>
      </c>
    </row>
    <row r="450" spans="1:35" s="109" customFormat="1" ht="29.45" customHeight="1">
      <c r="A450" s="275"/>
      <c r="B450" s="275"/>
      <c r="C450" s="294"/>
      <c r="D450" s="275"/>
      <c r="E450" s="275"/>
      <c r="F450" s="275"/>
      <c r="G450" s="315"/>
      <c r="H450" s="295"/>
      <c r="I450" s="275"/>
      <c r="J450" s="275"/>
      <c r="K450" s="315"/>
      <c r="L450" s="409"/>
      <c r="M450" s="409"/>
      <c r="N450" s="275"/>
      <c r="O450" s="99" t="s">
        <v>19</v>
      </c>
      <c r="P450" s="112">
        <f>SUM(P452,P454,P456)</f>
        <v>0</v>
      </c>
      <c r="Q450" s="112">
        <f t="shared" ref="Q450:AA450" si="141">SUM(Q452,Q454,Q456)</f>
        <v>0</v>
      </c>
      <c r="R450" s="112">
        <f t="shared" si="141"/>
        <v>0</v>
      </c>
      <c r="S450" s="112">
        <f t="shared" si="141"/>
        <v>0</v>
      </c>
      <c r="T450" s="112">
        <f t="shared" si="141"/>
        <v>0</v>
      </c>
      <c r="U450" s="112">
        <f t="shared" si="141"/>
        <v>17500</v>
      </c>
      <c r="V450" s="112">
        <f t="shared" si="141"/>
        <v>0</v>
      </c>
      <c r="W450" s="112">
        <f t="shared" si="141"/>
        <v>0</v>
      </c>
      <c r="X450" s="112">
        <f t="shared" si="141"/>
        <v>17500</v>
      </c>
      <c r="Y450" s="112">
        <f t="shared" si="141"/>
        <v>0</v>
      </c>
      <c r="Z450" s="112">
        <f t="shared" si="141"/>
        <v>0</v>
      </c>
      <c r="AA450" s="112">
        <f t="shared" si="141"/>
        <v>0</v>
      </c>
      <c r="AB450" s="262"/>
      <c r="AC450" s="262"/>
      <c r="AD450" s="262"/>
      <c r="AE450" s="262"/>
      <c r="AF450" s="262"/>
      <c r="AG450" s="315"/>
      <c r="AH450" s="262"/>
      <c r="AI450" s="262"/>
    </row>
    <row r="451" spans="1:35" s="45" customFormat="1" ht="37.5">
      <c r="A451" s="296"/>
      <c r="B451" s="296"/>
      <c r="C451" s="304" t="s">
        <v>389</v>
      </c>
      <c r="D451" s="303">
        <v>3</v>
      </c>
      <c r="E451" s="303" t="s">
        <v>332</v>
      </c>
      <c r="F451" s="488" t="s">
        <v>1065</v>
      </c>
      <c r="G451" s="284"/>
      <c r="H451" s="302"/>
      <c r="I451" s="303" t="s">
        <v>219</v>
      </c>
      <c r="J451" s="303" t="s">
        <v>220</v>
      </c>
      <c r="K451" s="284"/>
      <c r="L451" s="304" t="s">
        <v>390</v>
      </c>
      <c r="M451" s="304" t="s">
        <v>391</v>
      </c>
      <c r="N451" s="296" t="s">
        <v>392</v>
      </c>
      <c r="O451" s="75" t="s">
        <v>41</v>
      </c>
      <c r="P451" s="79"/>
      <c r="Q451" s="88"/>
      <c r="R451" s="88"/>
      <c r="S451" s="88"/>
      <c r="T451" s="88"/>
      <c r="U451" s="79"/>
      <c r="V451" s="79"/>
      <c r="W451" s="79"/>
      <c r="X451" s="79"/>
      <c r="Y451" s="79"/>
      <c r="Z451" s="75">
        <v>5</v>
      </c>
      <c r="AA451" s="75"/>
      <c r="AB451" s="376">
        <f t="shared" ref="AB451" si="142">SUM(P452:AA452)</f>
        <v>0</v>
      </c>
      <c r="AC451" s="273"/>
      <c r="AD451" s="273"/>
      <c r="AE451" s="273"/>
      <c r="AF451" s="273"/>
      <c r="AG451" s="284">
        <v>30</v>
      </c>
      <c r="AH451" s="260">
        <f>SUM(P452:U452)</f>
        <v>0</v>
      </c>
      <c r="AI451" s="273"/>
    </row>
    <row r="452" spans="1:35" s="45" customFormat="1" ht="27" customHeight="1">
      <c r="A452" s="296"/>
      <c r="B452" s="296"/>
      <c r="C452" s="304"/>
      <c r="D452" s="303"/>
      <c r="E452" s="303"/>
      <c r="F452" s="488"/>
      <c r="G452" s="285"/>
      <c r="H452" s="302"/>
      <c r="I452" s="303"/>
      <c r="J452" s="303"/>
      <c r="K452" s="285"/>
      <c r="L452" s="304"/>
      <c r="M452" s="304"/>
      <c r="N452" s="296"/>
      <c r="O452" s="75" t="s">
        <v>19</v>
      </c>
      <c r="P452" s="79"/>
      <c r="Q452" s="88"/>
      <c r="R452" s="88"/>
      <c r="S452" s="88"/>
      <c r="T452" s="88"/>
      <c r="U452" s="79"/>
      <c r="V452" s="79"/>
      <c r="W452" s="79"/>
      <c r="X452" s="79"/>
      <c r="Y452" s="79"/>
      <c r="Z452" s="79"/>
      <c r="AA452" s="160">
        <v>0</v>
      </c>
      <c r="AB452" s="376"/>
      <c r="AC452" s="273"/>
      <c r="AD452" s="273"/>
      <c r="AE452" s="273"/>
      <c r="AF452" s="273"/>
      <c r="AG452" s="285"/>
      <c r="AH452" s="273"/>
      <c r="AI452" s="273"/>
    </row>
    <row r="453" spans="1:35" s="45" customFormat="1">
      <c r="A453" s="296"/>
      <c r="B453" s="296"/>
      <c r="C453" s="304" t="s">
        <v>393</v>
      </c>
      <c r="D453" s="303">
        <v>1</v>
      </c>
      <c r="E453" s="303" t="s">
        <v>224</v>
      </c>
      <c r="F453" s="488" t="s">
        <v>1066</v>
      </c>
      <c r="G453" s="284"/>
      <c r="H453" s="302"/>
      <c r="I453" s="303" t="s">
        <v>219</v>
      </c>
      <c r="J453" s="303" t="s">
        <v>225</v>
      </c>
      <c r="K453" s="284"/>
      <c r="L453" s="304" t="s">
        <v>386</v>
      </c>
      <c r="M453" s="304" t="s">
        <v>387</v>
      </c>
      <c r="N453" s="296" t="s">
        <v>388</v>
      </c>
      <c r="O453" s="75" t="s">
        <v>321</v>
      </c>
      <c r="P453" s="79"/>
      <c r="Q453" s="88"/>
      <c r="R453" s="88"/>
      <c r="S453" s="88"/>
      <c r="T453" s="88"/>
      <c r="U453" s="79"/>
      <c r="V453" s="79"/>
      <c r="W453" s="79"/>
      <c r="X453" s="75">
        <v>4</v>
      </c>
      <c r="Y453" s="79"/>
      <c r="Z453" s="79"/>
      <c r="AA453" s="79"/>
      <c r="AB453" s="260">
        <f>SUM(P454:AA454)</f>
        <v>17500</v>
      </c>
      <c r="AC453" s="273"/>
      <c r="AD453" s="273"/>
      <c r="AE453" s="273"/>
      <c r="AF453" s="273"/>
      <c r="AG453" s="284">
        <v>40</v>
      </c>
      <c r="AH453" s="260">
        <f>SUM(P454:U454)</f>
        <v>0</v>
      </c>
      <c r="AI453" s="273"/>
    </row>
    <row r="454" spans="1:35" s="45" customFormat="1" ht="28.15" customHeight="1">
      <c r="A454" s="296"/>
      <c r="B454" s="296"/>
      <c r="C454" s="304"/>
      <c r="D454" s="303"/>
      <c r="E454" s="303"/>
      <c r="F454" s="488"/>
      <c r="G454" s="285"/>
      <c r="H454" s="302"/>
      <c r="I454" s="303"/>
      <c r="J454" s="303"/>
      <c r="K454" s="285"/>
      <c r="L454" s="304"/>
      <c r="M454" s="304"/>
      <c r="N454" s="296"/>
      <c r="O454" s="75" t="s">
        <v>19</v>
      </c>
      <c r="P454" s="79"/>
      <c r="Q454" s="88"/>
      <c r="R454" s="88"/>
      <c r="S454" s="88"/>
      <c r="T454" s="88"/>
      <c r="U454" s="79"/>
      <c r="V454" s="79"/>
      <c r="W454" s="79"/>
      <c r="X454" s="78">
        <v>17500</v>
      </c>
      <c r="Y454" s="79"/>
      <c r="Z454" s="79"/>
      <c r="AA454" s="79"/>
      <c r="AB454" s="273"/>
      <c r="AC454" s="273"/>
      <c r="AD454" s="273"/>
      <c r="AE454" s="273"/>
      <c r="AF454" s="273"/>
      <c r="AG454" s="285"/>
      <c r="AH454" s="273"/>
      <c r="AI454" s="273"/>
    </row>
    <row r="455" spans="1:35" s="45" customFormat="1">
      <c r="A455" s="316"/>
      <c r="B455" s="316"/>
      <c r="C455" s="304" t="s">
        <v>394</v>
      </c>
      <c r="D455" s="303">
        <v>2</v>
      </c>
      <c r="E455" s="303" t="s">
        <v>332</v>
      </c>
      <c r="F455" s="488" t="s">
        <v>1065</v>
      </c>
      <c r="G455" s="284"/>
      <c r="H455" s="302"/>
      <c r="I455" s="303" t="s">
        <v>219</v>
      </c>
      <c r="J455" s="303" t="s">
        <v>228</v>
      </c>
      <c r="K455" s="284"/>
      <c r="L455" s="304" t="s">
        <v>395</v>
      </c>
      <c r="M455" s="304" t="s">
        <v>396</v>
      </c>
      <c r="N455" s="296" t="s">
        <v>684</v>
      </c>
      <c r="O455" s="75" t="s">
        <v>136</v>
      </c>
      <c r="P455" s="79"/>
      <c r="Q455" s="88"/>
      <c r="R455" s="88"/>
      <c r="S455" s="88"/>
      <c r="T455" s="88"/>
      <c r="U455" s="75">
        <v>1</v>
      </c>
      <c r="V455" s="79"/>
      <c r="W455" s="79"/>
      <c r="X455" s="79"/>
      <c r="Y455" s="79"/>
      <c r="Z455" s="79"/>
      <c r="AA455" s="79"/>
      <c r="AB455" s="266">
        <f t="shared" ref="AB455" si="143">SUM(P456:AA456)</f>
        <v>17500</v>
      </c>
      <c r="AC455" s="282"/>
      <c r="AD455" s="282"/>
      <c r="AE455" s="282"/>
      <c r="AF455" s="282"/>
      <c r="AG455" s="284">
        <v>30</v>
      </c>
      <c r="AH455" s="260">
        <f>SUM(P456:U456)</f>
        <v>17500</v>
      </c>
      <c r="AI455" s="282"/>
    </row>
    <row r="456" spans="1:35" s="45" customFormat="1" ht="27" customHeight="1">
      <c r="A456" s="317"/>
      <c r="B456" s="317"/>
      <c r="C456" s="304"/>
      <c r="D456" s="303"/>
      <c r="E456" s="303"/>
      <c r="F456" s="488"/>
      <c r="G456" s="285"/>
      <c r="H456" s="302"/>
      <c r="I456" s="303"/>
      <c r="J456" s="303"/>
      <c r="K456" s="285"/>
      <c r="L456" s="304"/>
      <c r="M456" s="304"/>
      <c r="N456" s="296"/>
      <c r="O456" s="75" t="s">
        <v>19</v>
      </c>
      <c r="P456" s="79"/>
      <c r="Q456" s="88"/>
      <c r="R456" s="88"/>
      <c r="S456" s="88"/>
      <c r="T456" s="88"/>
      <c r="U456" s="78">
        <v>17500</v>
      </c>
      <c r="V456" s="79"/>
      <c r="W456" s="79"/>
      <c r="X456" s="79"/>
      <c r="Y456" s="79"/>
      <c r="Z456" s="79"/>
      <c r="AA456" s="79"/>
      <c r="AB456" s="267"/>
      <c r="AC456" s="283"/>
      <c r="AD456" s="283"/>
      <c r="AE456" s="283"/>
      <c r="AF456" s="283"/>
      <c r="AG456" s="285"/>
      <c r="AH456" s="273"/>
      <c r="AI456" s="283"/>
    </row>
    <row r="457" spans="1:35" s="109" customFormat="1">
      <c r="A457" s="275">
        <v>47</v>
      </c>
      <c r="B457" s="275" t="s">
        <v>1162</v>
      </c>
      <c r="C457" s="294" t="s">
        <v>854</v>
      </c>
      <c r="D457" s="275">
        <v>2</v>
      </c>
      <c r="E457" s="275" t="s">
        <v>332</v>
      </c>
      <c r="F457" s="295" t="s">
        <v>1067</v>
      </c>
      <c r="G457" s="314">
        <v>1</v>
      </c>
      <c r="H457" s="295" t="s">
        <v>796</v>
      </c>
      <c r="I457" s="275" t="s">
        <v>219</v>
      </c>
      <c r="J457" s="275" t="s">
        <v>835</v>
      </c>
      <c r="K457" s="314" t="s">
        <v>221</v>
      </c>
      <c r="L457" s="275"/>
      <c r="M457" s="275"/>
      <c r="N457" s="275" t="s">
        <v>330</v>
      </c>
      <c r="O457" s="99" t="s">
        <v>321</v>
      </c>
      <c r="P457" s="108"/>
      <c r="Q457" s="108"/>
      <c r="R457" s="108"/>
      <c r="S457" s="108">
        <v>3</v>
      </c>
      <c r="T457" s="108"/>
      <c r="U457" s="108"/>
      <c r="V457" s="108"/>
      <c r="W457" s="108"/>
      <c r="X457" s="108"/>
      <c r="Y457" s="108"/>
      <c r="Z457" s="108"/>
      <c r="AA457" s="108"/>
      <c r="AB457" s="261">
        <f>SUM(P458:AA458)</f>
        <v>12900</v>
      </c>
      <c r="AC457" s="262" t="s">
        <v>998</v>
      </c>
      <c r="AD457" s="262" t="s">
        <v>980</v>
      </c>
      <c r="AE457" s="262"/>
      <c r="AF457" s="262"/>
      <c r="AG457" s="314">
        <f>SUM(AG459:AG466)</f>
        <v>100</v>
      </c>
      <c r="AH457" s="261">
        <f>SUM(AH459:AH466)</f>
        <v>2500</v>
      </c>
      <c r="AI457" s="262" t="s">
        <v>980</v>
      </c>
    </row>
    <row r="458" spans="1:35" s="109" customFormat="1" ht="59.45" customHeight="1">
      <c r="A458" s="275"/>
      <c r="B458" s="275"/>
      <c r="C458" s="294"/>
      <c r="D458" s="275"/>
      <c r="E458" s="275"/>
      <c r="F458" s="295"/>
      <c r="G458" s="315"/>
      <c r="H458" s="295"/>
      <c r="I458" s="275"/>
      <c r="J458" s="275"/>
      <c r="K458" s="315"/>
      <c r="L458" s="275"/>
      <c r="M458" s="275"/>
      <c r="N458" s="275"/>
      <c r="O458" s="99" t="s">
        <v>19</v>
      </c>
      <c r="P458" s="68">
        <f>SUM(P460,P462,P464,P466)</f>
        <v>0</v>
      </c>
      <c r="Q458" s="68">
        <f t="shared" ref="Q458:AA458" si="144">SUM(Q460,Q462,Q464,Q466)</f>
        <v>0</v>
      </c>
      <c r="R458" s="68">
        <f t="shared" si="144"/>
        <v>0</v>
      </c>
      <c r="S458" s="68">
        <f t="shared" si="144"/>
        <v>2500</v>
      </c>
      <c r="T458" s="68">
        <f t="shared" si="144"/>
        <v>0</v>
      </c>
      <c r="U458" s="68">
        <f t="shared" si="144"/>
        <v>0</v>
      </c>
      <c r="V458" s="68">
        <f t="shared" si="144"/>
        <v>0</v>
      </c>
      <c r="W458" s="68">
        <f t="shared" si="144"/>
        <v>0</v>
      </c>
      <c r="X458" s="68">
        <f t="shared" si="144"/>
        <v>5400</v>
      </c>
      <c r="Y458" s="68">
        <f t="shared" si="144"/>
        <v>5000</v>
      </c>
      <c r="Z458" s="68">
        <f t="shared" si="144"/>
        <v>0</v>
      </c>
      <c r="AA458" s="68">
        <f t="shared" si="144"/>
        <v>0</v>
      </c>
      <c r="AB458" s="262"/>
      <c r="AC458" s="262"/>
      <c r="AD458" s="262"/>
      <c r="AE458" s="262"/>
      <c r="AF458" s="262"/>
      <c r="AG458" s="315"/>
      <c r="AH458" s="262"/>
      <c r="AI458" s="262"/>
    </row>
    <row r="459" spans="1:35" ht="18" customHeight="1">
      <c r="A459" s="375"/>
      <c r="B459" s="375"/>
      <c r="C459" s="293" t="s">
        <v>331</v>
      </c>
      <c r="D459" s="375">
        <v>1</v>
      </c>
      <c r="E459" s="375" t="s">
        <v>332</v>
      </c>
      <c r="F459" s="491" t="s">
        <v>1065</v>
      </c>
      <c r="G459" s="316"/>
      <c r="H459" s="302"/>
      <c r="I459" s="296" t="s">
        <v>219</v>
      </c>
      <c r="J459" s="296" t="s">
        <v>220</v>
      </c>
      <c r="K459" s="316"/>
      <c r="L459" s="293"/>
      <c r="M459" s="375" t="s">
        <v>333</v>
      </c>
      <c r="N459" s="375" t="s">
        <v>334</v>
      </c>
      <c r="O459" s="85" t="s">
        <v>335</v>
      </c>
      <c r="P459" s="86"/>
      <c r="Q459" s="77"/>
      <c r="R459" s="77"/>
      <c r="S459" s="77"/>
      <c r="T459" s="77"/>
      <c r="U459" s="86"/>
      <c r="V459" s="86"/>
      <c r="W459" s="86"/>
      <c r="X459" s="86"/>
      <c r="Y459" s="85"/>
      <c r="Z459" s="85">
        <v>1</v>
      </c>
      <c r="AA459" s="85"/>
      <c r="AB459" s="415">
        <f t="shared" ref="AB459" si="145">SUM(P460:AA460)</f>
        <v>0</v>
      </c>
      <c r="AC459" s="290"/>
      <c r="AD459" s="290"/>
      <c r="AE459" s="290"/>
      <c r="AF459" s="290"/>
      <c r="AG459" s="312">
        <v>30</v>
      </c>
      <c r="AH459" s="260">
        <f>SUM(P460:U460)</f>
        <v>0</v>
      </c>
      <c r="AI459" s="290"/>
    </row>
    <row r="460" spans="1:35" ht="22.15" customHeight="1">
      <c r="A460" s="375"/>
      <c r="B460" s="375"/>
      <c r="C460" s="293"/>
      <c r="D460" s="375"/>
      <c r="E460" s="375"/>
      <c r="F460" s="491"/>
      <c r="G460" s="317"/>
      <c r="H460" s="302"/>
      <c r="I460" s="296"/>
      <c r="J460" s="296"/>
      <c r="K460" s="317"/>
      <c r="L460" s="293"/>
      <c r="M460" s="375"/>
      <c r="N460" s="375"/>
      <c r="O460" s="85" t="s">
        <v>19</v>
      </c>
      <c r="P460" s="86"/>
      <c r="Q460" s="77"/>
      <c r="R460" s="77"/>
      <c r="S460" s="77"/>
      <c r="T460" s="77"/>
      <c r="U460" s="86"/>
      <c r="V460" s="86"/>
      <c r="W460" s="86"/>
      <c r="X460" s="86"/>
      <c r="Y460" s="77"/>
      <c r="Z460" s="49" t="s">
        <v>237</v>
      </c>
      <c r="AA460" s="161"/>
      <c r="AB460" s="290"/>
      <c r="AC460" s="290"/>
      <c r="AD460" s="290"/>
      <c r="AE460" s="290"/>
      <c r="AF460" s="290"/>
      <c r="AG460" s="313"/>
      <c r="AH460" s="273"/>
      <c r="AI460" s="290"/>
    </row>
    <row r="461" spans="1:35" ht="22.15" customHeight="1">
      <c r="A461" s="375"/>
      <c r="B461" s="375"/>
      <c r="C461" s="293" t="s">
        <v>336</v>
      </c>
      <c r="D461" s="375">
        <v>2</v>
      </c>
      <c r="E461" s="375" t="s">
        <v>224</v>
      </c>
      <c r="F461" s="491" t="s">
        <v>1066</v>
      </c>
      <c r="G461" s="316"/>
      <c r="H461" s="302"/>
      <c r="I461" s="296" t="s">
        <v>219</v>
      </c>
      <c r="J461" s="296" t="s">
        <v>225</v>
      </c>
      <c r="K461" s="316"/>
      <c r="L461" s="293"/>
      <c r="M461" s="293" t="s">
        <v>329</v>
      </c>
      <c r="N461" s="375" t="s">
        <v>43</v>
      </c>
      <c r="O461" s="85" t="s">
        <v>42</v>
      </c>
      <c r="P461" s="86"/>
      <c r="Q461" s="77"/>
      <c r="R461" s="77"/>
      <c r="S461" s="77"/>
      <c r="T461" s="77"/>
      <c r="U461" s="86"/>
      <c r="V461" s="86"/>
      <c r="W461" s="86"/>
      <c r="X461" s="85"/>
      <c r="Y461" s="85">
        <v>1</v>
      </c>
      <c r="Z461" s="85"/>
      <c r="AA461" s="86"/>
      <c r="AB461" s="376">
        <f t="shared" ref="AB461" si="146">SUM(P462:AA462)</f>
        <v>0</v>
      </c>
      <c r="AC461" s="290"/>
      <c r="AD461" s="290"/>
      <c r="AE461" s="290"/>
      <c r="AF461" s="290"/>
      <c r="AG461" s="312">
        <v>30</v>
      </c>
      <c r="AH461" s="260">
        <f>SUM(P462:U462)</f>
        <v>0</v>
      </c>
      <c r="AI461" s="290"/>
    </row>
    <row r="462" spans="1:35" ht="34.9" customHeight="1">
      <c r="A462" s="375"/>
      <c r="B462" s="375"/>
      <c r="C462" s="293"/>
      <c r="D462" s="375"/>
      <c r="E462" s="375"/>
      <c r="F462" s="491"/>
      <c r="G462" s="317"/>
      <c r="H462" s="302"/>
      <c r="I462" s="296"/>
      <c r="J462" s="296"/>
      <c r="K462" s="317"/>
      <c r="L462" s="293"/>
      <c r="M462" s="293"/>
      <c r="N462" s="375"/>
      <c r="O462" s="85" t="s">
        <v>19</v>
      </c>
      <c r="P462" s="86"/>
      <c r="Q462" s="77"/>
      <c r="R462" s="77"/>
      <c r="S462" s="77"/>
      <c r="T462" s="77"/>
      <c r="U462" s="86"/>
      <c r="V462" s="86"/>
      <c r="W462" s="86"/>
      <c r="X462" s="161"/>
      <c r="Y462" s="49" t="s">
        <v>237</v>
      </c>
      <c r="Z462" s="77"/>
      <c r="AA462" s="86"/>
      <c r="AB462" s="376"/>
      <c r="AC462" s="290"/>
      <c r="AD462" s="290"/>
      <c r="AE462" s="290"/>
      <c r="AF462" s="290"/>
      <c r="AG462" s="313"/>
      <c r="AH462" s="273"/>
      <c r="AI462" s="290"/>
    </row>
    <row r="463" spans="1:35" ht="22.15" customHeight="1">
      <c r="A463" s="375"/>
      <c r="B463" s="375"/>
      <c r="C463" s="293" t="s">
        <v>337</v>
      </c>
      <c r="D463" s="375">
        <v>3</v>
      </c>
      <c r="E463" s="375" t="s">
        <v>332</v>
      </c>
      <c r="F463" s="491" t="s">
        <v>1065</v>
      </c>
      <c r="G463" s="316"/>
      <c r="H463" s="302"/>
      <c r="I463" s="296" t="s">
        <v>219</v>
      </c>
      <c r="J463" s="296" t="s">
        <v>228</v>
      </c>
      <c r="K463" s="316"/>
      <c r="L463" s="293"/>
      <c r="M463" s="293" t="s">
        <v>329</v>
      </c>
      <c r="N463" s="375" t="s">
        <v>717</v>
      </c>
      <c r="O463" s="85" t="s">
        <v>136</v>
      </c>
      <c r="P463" s="86"/>
      <c r="Q463" s="77"/>
      <c r="R463" s="77"/>
      <c r="S463" s="85">
        <v>1</v>
      </c>
      <c r="T463" s="77"/>
      <c r="U463" s="85"/>
      <c r="V463" s="86"/>
      <c r="W463" s="86"/>
      <c r="X463" s="85">
        <v>1</v>
      </c>
      <c r="Y463" s="86"/>
      <c r="Z463" s="86"/>
      <c r="AA463" s="86"/>
      <c r="AB463" s="415">
        <f t="shared" ref="AB463" si="147">SUM(P464:AA464)</f>
        <v>7900</v>
      </c>
      <c r="AC463" s="290"/>
      <c r="AD463" s="290"/>
      <c r="AE463" s="290"/>
      <c r="AF463" s="290"/>
      <c r="AG463" s="312">
        <v>20</v>
      </c>
      <c r="AH463" s="260">
        <f>SUM(P464:U464)</f>
        <v>2500</v>
      </c>
      <c r="AI463" s="290"/>
    </row>
    <row r="464" spans="1:35" ht="22.15" customHeight="1">
      <c r="A464" s="375"/>
      <c r="B464" s="375"/>
      <c r="C464" s="293"/>
      <c r="D464" s="375"/>
      <c r="E464" s="375"/>
      <c r="F464" s="491"/>
      <c r="G464" s="317"/>
      <c r="H464" s="302"/>
      <c r="I464" s="296"/>
      <c r="J464" s="296"/>
      <c r="K464" s="317"/>
      <c r="L464" s="293"/>
      <c r="M464" s="293"/>
      <c r="N464" s="375"/>
      <c r="O464" s="85" t="s">
        <v>19</v>
      </c>
      <c r="P464" s="86"/>
      <c r="Q464" s="77"/>
      <c r="R464" s="77"/>
      <c r="S464" s="134">
        <v>2500</v>
      </c>
      <c r="T464" s="77"/>
      <c r="U464" s="161"/>
      <c r="V464" s="86"/>
      <c r="W464" s="86"/>
      <c r="X464" s="134">
        <v>5400</v>
      </c>
      <c r="Y464" s="86"/>
      <c r="Z464" s="86"/>
      <c r="AA464" s="86"/>
      <c r="AB464" s="290"/>
      <c r="AC464" s="290"/>
      <c r="AD464" s="290"/>
      <c r="AE464" s="290"/>
      <c r="AF464" s="290"/>
      <c r="AG464" s="313"/>
      <c r="AH464" s="273"/>
      <c r="AI464" s="290"/>
    </row>
    <row r="465" spans="1:35" ht="21.75" customHeight="1">
      <c r="A465" s="375"/>
      <c r="B465" s="375"/>
      <c r="C465" s="293" t="s">
        <v>338</v>
      </c>
      <c r="D465" s="375">
        <v>4</v>
      </c>
      <c r="E465" s="375" t="s">
        <v>332</v>
      </c>
      <c r="F465" s="491" t="s">
        <v>1065</v>
      </c>
      <c r="G465" s="316"/>
      <c r="H465" s="302"/>
      <c r="I465" s="296" t="s">
        <v>219</v>
      </c>
      <c r="J465" s="296" t="s">
        <v>228</v>
      </c>
      <c r="K465" s="316"/>
      <c r="L465" s="293"/>
      <c r="M465" s="293" t="s">
        <v>339</v>
      </c>
      <c r="N465" s="375" t="s">
        <v>684</v>
      </c>
      <c r="O465" s="85" t="s">
        <v>136</v>
      </c>
      <c r="P465" s="86"/>
      <c r="Q465" s="77"/>
      <c r="R465" s="77"/>
      <c r="S465" s="77"/>
      <c r="T465" s="77"/>
      <c r="U465" s="85"/>
      <c r="V465" s="86"/>
      <c r="W465" s="86"/>
      <c r="X465" s="86"/>
      <c r="Y465" s="85">
        <v>1</v>
      </c>
      <c r="Z465" s="86"/>
      <c r="AA465" s="86"/>
      <c r="AB465" s="415">
        <f t="shared" ref="AB465" si="148">SUM(P466:AA466)</f>
        <v>5000</v>
      </c>
      <c r="AC465" s="290"/>
      <c r="AD465" s="290"/>
      <c r="AE465" s="290"/>
      <c r="AF465" s="290"/>
      <c r="AG465" s="312">
        <v>20</v>
      </c>
      <c r="AH465" s="260">
        <f>SUM(P466:U466)</f>
        <v>0</v>
      </c>
      <c r="AI465" s="290"/>
    </row>
    <row r="466" spans="1:35" ht="24" customHeight="1">
      <c r="A466" s="375"/>
      <c r="B466" s="375"/>
      <c r="C466" s="293"/>
      <c r="D466" s="375"/>
      <c r="E466" s="375"/>
      <c r="F466" s="491"/>
      <c r="G466" s="317"/>
      <c r="H466" s="302"/>
      <c r="I466" s="296"/>
      <c r="J466" s="296"/>
      <c r="K466" s="317"/>
      <c r="L466" s="293"/>
      <c r="M466" s="293"/>
      <c r="N466" s="375"/>
      <c r="O466" s="85" t="s">
        <v>19</v>
      </c>
      <c r="P466" s="86"/>
      <c r="Q466" s="77"/>
      <c r="R466" s="77"/>
      <c r="S466" s="77"/>
      <c r="T466" s="77"/>
      <c r="U466" s="161"/>
      <c r="V466" s="86"/>
      <c r="W466" s="86"/>
      <c r="X466" s="86"/>
      <c r="Y466" s="134">
        <v>5000</v>
      </c>
      <c r="Z466" s="86"/>
      <c r="AA466" s="86"/>
      <c r="AB466" s="290"/>
      <c r="AC466" s="290"/>
      <c r="AD466" s="290"/>
      <c r="AE466" s="290"/>
      <c r="AF466" s="290"/>
      <c r="AG466" s="313"/>
      <c r="AH466" s="273"/>
      <c r="AI466" s="290"/>
    </row>
    <row r="467" spans="1:35" s="66" customFormat="1">
      <c r="A467" s="347">
        <v>48</v>
      </c>
      <c r="B467" s="347" t="s">
        <v>1163</v>
      </c>
      <c r="C467" s="374" t="s">
        <v>855</v>
      </c>
      <c r="D467" s="347">
        <v>3</v>
      </c>
      <c r="E467" s="347" t="s">
        <v>385</v>
      </c>
      <c r="F467" s="526" t="s">
        <v>1068</v>
      </c>
      <c r="G467" s="314">
        <v>1</v>
      </c>
      <c r="H467" s="295" t="s">
        <v>796</v>
      </c>
      <c r="I467" s="275" t="s">
        <v>219</v>
      </c>
      <c r="J467" s="275" t="s">
        <v>835</v>
      </c>
      <c r="K467" s="314" t="s">
        <v>221</v>
      </c>
      <c r="L467" s="374"/>
      <c r="M467" s="374"/>
      <c r="N467" s="347" t="s">
        <v>739</v>
      </c>
      <c r="O467" s="89" t="s">
        <v>321</v>
      </c>
      <c r="P467" s="87"/>
      <c r="Q467" s="89">
        <v>9</v>
      </c>
      <c r="R467" s="87"/>
      <c r="S467" s="87"/>
      <c r="T467" s="87"/>
      <c r="U467" s="87"/>
      <c r="V467" s="87"/>
      <c r="W467" s="87"/>
      <c r="X467" s="87"/>
      <c r="Y467" s="87"/>
      <c r="Z467" s="87"/>
      <c r="AA467" s="87"/>
      <c r="AB467" s="263">
        <f>SUM(P468:AA468)</f>
        <v>12200</v>
      </c>
      <c r="AC467" s="262" t="s">
        <v>998</v>
      </c>
      <c r="AD467" s="264" t="s">
        <v>981</v>
      </c>
      <c r="AE467" s="264"/>
      <c r="AF467" s="264"/>
      <c r="AG467" s="322">
        <f>SUM(AG469:AG474)</f>
        <v>100</v>
      </c>
      <c r="AH467" s="263">
        <f>SUM(AH469:AH474)</f>
        <v>7800</v>
      </c>
      <c r="AI467" s="264" t="s">
        <v>981</v>
      </c>
    </row>
    <row r="468" spans="1:35" s="66" customFormat="1" ht="33" customHeight="1">
      <c r="A468" s="347"/>
      <c r="B468" s="347"/>
      <c r="C468" s="374"/>
      <c r="D468" s="347"/>
      <c r="E468" s="347"/>
      <c r="F468" s="526"/>
      <c r="G468" s="315"/>
      <c r="H468" s="295"/>
      <c r="I468" s="275"/>
      <c r="J468" s="275"/>
      <c r="K468" s="315"/>
      <c r="L468" s="428"/>
      <c r="M468" s="374"/>
      <c r="N468" s="347"/>
      <c r="O468" s="89" t="s">
        <v>19</v>
      </c>
      <c r="P468" s="65">
        <f>SUM(P470,P472,P474)</f>
        <v>0</v>
      </c>
      <c r="Q468" s="65">
        <f t="shared" ref="Q468:AA468" si="149">SUM(Q470,Q472,Q474)</f>
        <v>7800</v>
      </c>
      <c r="R468" s="65">
        <f t="shared" si="149"/>
        <v>0</v>
      </c>
      <c r="S468" s="65">
        <f t="shared" si="149"/>
        <v>0</v>
      </c>
      <c r="T468" s="65">
        <f t="shared" si="149"/>
        <v>0</v>
      </c>
      <c r="U468" s="65">
        <f t="shared" si="149"/>
        <v>0</v>
      </c>
      <c r="V468" s="65">
        <f t="shared" si="149"/>
        <v>0</v>
      </c>
      <c r="W468" s="65">
        <f t="shared" si="149"/>
        <v>4400</v>
      </c>
      <c r="X468" s="65">
        <f t="shared" si="149"/>
        <v>0</v>
      </c>
      <c r="Y468" s="65">
        <f t="shared" si="149"/>
        <v>0</v>
      </c>
      <c r="Z468" s="65">
        <f t="shared" si="149"/>
        <v>0</v>
      </c>
      <c r="AA468" s="65">
        <f t="shared" si="149"/>
        <v>0</v>
      </c>
      <c r="AB468" s="264"/>
      <c r="AC468" s="262"/>
      <c r="AD468" s="264"/>
      <c r="AE468" s="264"/>
      <c r="AF468" s="264"/>
      <c r="AG468" s="323"/>
      <c r="AH468" s="264"/>
      <c r="AI468" s="264"/>
    </row>
    <row r="469" spans="1:35">
      <c r="A469" s="375"/>
      <c r="B469" s="375"/>
      <c r="C469" s="293" t="s">
        <v>217</v>
      </c>
      <c r="D469" s="375">
        <v>1</v>
      </c>
      <c r="E469" s="312" t="s">
        <v>218</v>
      </c>
      <c r="F469" s="527" t="s">
        <v>1065</v>
      </c>
      <c r="G469" s="316"/>
      <c r="H469" s="302"/>
      <c r="I469" s="296" t="s">
        <v>219</v>
      </c>
      <c r="J469" s="296" t="s">
        <v>220</v>
      </c>
      <c r="K469" s="316"/>
      <c r="L469" s="293"/>
      <c r="M469" s="293" t="s">
        <v>222</v>
      </c>
      <c r="N469" s="312" t="s">
        <v>43</v>
      </c>
      <c r="O469" s="85" t="s">
        <v>42</v>
      </c>
      <c r="P469" s="92"/>
      <c r="Q469" s="92"/>
      <c r="R469" s="18"/>
      <c r="S469" s="18"/>
      <c r="T469" s="18"/>
      <c r="U469" s="18"/>
      <c r="V469" s="18"/>
      <c r="W469" s="18"/>
      <c r="X469" s="18"/>
      <c r="Y469" s="18">
        <v>1</v>
      </c>
      <c r="Z469" s="18"/>
      <c r="AA469" s="18"/>
      <c r="AB469" s="415">
        <f>SUM(P470:AA470)</f>
        <v>0</v>
      </c>
      <c r="AC469" s="290"/>
      <c r="AD469" s="290"/>
      <c r="AE469" s="290"/>
      <c r="AF469" s="290"/>
      <c r="AG469" s="312">
        <v>20</v>
      </c>
      <c r="AH469" s="260">
        <f>SUM(P470:U470)</f>
        <v>0</v>
      </c>
      <c r="AI469" s="290"/>
    </row>
    <row r="470" spans="1:35">
      <c r="A470" s="375"/>
      <c r="B470" s="375"/>
      <c r="C470" s="293"/>
      <c r="D470" s="375"/>
      <c r="E470" s="313"/>
      <c r="F470" s="528"/>
      <c r="G470" s="317"/>
      <c r="H470" s="302"/>
      <c r="I470" s="296"/>
      <c r="J470" s="296"/>
      <c r="K470" s="317"/>
      <c r="L470" s="293"/>
      <c r="M470" s="293"/>
      <c r="N470" s="313"/>
      <c r="O470" s="85" t="s">
        <v>19</v>
      </c>
      <c r="P470" s="18"/>
      <c r="Q470" s="19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290"/>
      <c r="AC470" s="290"/>
      <c r="AD470" s="290"/>
      <c r="AE470" s="290"/>
      <c r="AF470" s="290"/>
      <c r="AG470" s="313"/>
      <c r="AH470" s="273"/>
      <c r="AI470" s="290"/>
    </row>
    <row r="471" spans="1:35">
      <c r="A471" s="375"/>
      <c r="B471" s="375"/>
      <c r="C471" s="293" t="s">
        <v>223</v>
      </c>
      <c r="D471" s="375">
        <v>2</v>
      </c>
      <c r="E471" s="375" t="s">
        <v>224</v>
      </c>
      <c r="F471" s="491" t="s">
        <v>1066</v>
      </c>
      <c r="G471" s="316"/>
      <c r="H471" s="302"/>
      <c r="I471" s="296" t="s">
        <v>219</v>
      </c>
      <c r="J471" s="296" t="s">
        <v>225</v>
      </c>
      <c r="K471" s="316"/>
      <c r="L471" s="293"/>
      <c r="M471" s="312" t="s">
        <v>226</v>
      </c>
      <c r="N471" s="375" t="s">
        <v>718</v>
      </c>
      <c r="O471" s="85" t="s">
        <v>127</v>
      </c>
      <c r="P471" s="18"/>
      <c r="Q471" s="18"/>
      <c r="R471" s="18"/>
      <c r="S471" s="18"/>
      <c r="T471" s="18"/>
      <c r="U471" s="18"/>
      <c r="V471" s="18"/>
      <c r="W471" s="85">
        <v>2</v>
      </c>
      <c r="X471" s="18"/>
      <c r="Y471" s="18"/>
      <c r="Z471" s="18"/>
      <c r="AA471" s="18"/>
      <c r="AB471" s="415">
        <f>SUM(P472:AA472)</f>
        <v>4400</v>
      </c>
      <c r="AC471" s="290"/>
      <c r="AD471" s="290"/>
      <c r="AE471" s="290"/>
      <c r="AF471" s="290"/>
      <c r="AG471" s="312">
        <v>30</v>
      </c>
      <c r="AH471" s="260">
        <f>SUM(P472:U472)</f>
        <v>0</v>
      </c>
      <c r="AI471" s="290"/>
    </row>
    <row r="472" spans="1:35" ht="23.45" customHeight="1">
      <c r="A472" s="375"/>
      <c r="B472" s="375"/>
      <c r="C472" s="293"/>
      <c r="D472" s="375"/>
      <c r="E472" s="375"/>
      <c r="F472" s="491"/>
      <c r="G472" s="317"/>
      <c r="H472" s="302"/>
      <c r="I472" s="296"/>
      <c r="J472" s="296"/>
      <c r="K472" s="317"/>
      <c r="L472" s="293"/>
      <c r="M472" s="313"/>
      <c r="N472" s="375"/>
      <c r="O472" s="85" t="s">
        <v>19</v>
      </c>
      <c r="P472" s="19"/>
      <c r="Q472" s="19"/>
      <c r="R472" s="19"/>
      <c r="S472" s="19"/>
      <c r="T472" s="19"/>
      <c r="U472" s="19"/>
      <c r="V472" s="19"/>
      <c r="W472" s="19">
        <v>4400</v>
      </c>
      <c r="X472" s="19"/>
      <c r="Y472" s="19"/>
      <c r="Z472" s="19"/>
      <c r="AA472" s="18"/>
      <c r="AB472" s="290"/>
      <c r="AC472" s="290"/>
      <c r="AD472" s="290"/>
      <c r="AE472" s="290"/>
      <c r="AF472" s="290"/>
      <c r="AG472" s="313"/>
      <c r="AH472" s="273"/>
      <c r="AI472" s="290"/>
    </row>
    <row r="473" spans="1:35">
      <c r="A473" s="312"/>
      <c r="B473" s="312"/>
      <c r="C473" s="345" t="s">
        <v>227</v>
      </c>
      <c r="D473" s="312">
        <v>3</v>
      </c>
      <c r="E473" s="312" t="s">
        <v>218</v>
      </c>
      <c r="F473" s="527" t="s">
        <v>1065</v>
      </c>
      <c r="G473" s="316"/>
      <c r="H473" s="302"/>
      <c r="I473" s="316" t="s">
        <v>219</v>
      </c>
      <c r="J473" s="316" t="s">
        <v>228</v>
      </c>
      <c r="K473" s="316"/>
      <c r="L473" s="345"/>
      <c r="M473" s="312" t="s">
        <v>229</v>
      </c>
      <c r="N473" s="312" t="s">
        <v>739</v>
      </c>
      <c r="O473" s="85" t="s">
        <v>321</v>
      </c>
      <c r="P473" s="18"/>
      <c r="Q473" s="85">
        <v>9</v>
      </c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413">
        <f>SUM(P474:AA474)</f>
        <v>7800</v>
      </c>
      <c r="AC473" s="291"/>
      <c r="AD473" s="291"/>
      <c r="AE473" s="291"/>
      <c r="AF473" s="291"/>
      <c r="AG473" s="312">
        <v>50</v>
      </c>
      <c r="AH473" s="260">
        <f>SUM(P474:U474)</f>
        <v>7800</v>
      </c>
      <c r="AI473" s="291"/>
    </row>
    <row r="474" spans="1:35" ht="22.9" customHeight="1">
      <c r="A474" s="313"/>
      <c r="B474" s="313"/>
      <c r="C474" s="346"/>
      <c r="D474" s="313"/>
      <c r="E474" s="313"/>
      <c r="F474" s="528"/>
      <c r="G474" s="317"/>
      <c r="H474" s="302"/>
      <c r="I474" s="317"/>
      <c r="J474" s="317"/>
      <c r="K474" s="317"/>
      <c r="L474" s="346"/>
      <c r="M474" s="313"/>
      <c r="N474" s="313"/>
      <c r="O474" s="85" t="s">
        <v>19</v>
      </c>
      <c r="P474" s="18"/>
      <c r="Q474" s="19">
        <f>7840-40</f>
        <v>7800</v>
      </c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414"/>
      <c r="AC474" s="292"/>
      <c r="AD474" s="292"/>
      <c r="AE474" s="292"/>
      <c r="AF474" s="292"/>
      <c r="AG474" s="313"/>
      <c r="AH474" s="273"/>
      <c r="AI474" s="292"/>
    </row>
    <row r="475" spans="1:35" s="111" customFormat="1">
      <c r="A475" s="275">
        <v>49</v>
      </c>
      <c r="B475" s="275" t="s">
        <v>1164</v>
      </c>
      <c r="C475" s="294" t="s">
        <v>856</v>
      </c>
      <c r="D475" s="275">
        <v>4</v>
      </c>
      <c r="E475" s="275" t="s">
        <v>837</v>
      </c>
      <c r="F475" s="295" t="s">
        <v>1069</v>
      </c>
      <c r="G475" s="314">
        <v>1</v>
      </c>
      <c r="H475" s="295" t="s">
        <v>796</v>
      </c>
      <c r="I475" s="303" t="s">
        <v>219</v>
      </c>
      <c r="J475" s="303" t="s">
        <v>836</v>
      </c>
      <c r="K475" s="314" t="s">
        <v>221</v>
      </c>
      <c r="L475" s="294"/>
      <c r="M475" s="294"/>
      <c r="N475" s="314" t="s">
        <v>704</v>
      </c>
      <c r="O475" s="99">
        <v>2</v>
      </c>
      <c r="P475" s="108"/>
      <c r="Q475" s="108"/>
      <c r="R475" s="99">
        <v>2</v>
      </c>
      <c r="S475" s="108"/>
      <c r="T475" s="108"/>
      <c r="U475" s="108"/>
      <c r="V475" s="108"/>
      <c r="W475" s="108"/>
      <c r="X475" s="108"/>
      <c r="Y475" s="108"/>
      <c r="Z475" s="108"/>
      <c r="AA475" s="108"/>
      <c r="AB475" s="261">
        <f>SUM(P476:AA476)</f>
        <v>6400</v>
      </c>
      <c r="AC475" s="262" t="s">
        <v>998</v>
      </c>
      <c r="AD475" s="262" t="s">
        <v>982</v>
      </c>
      <c r="AE475" s="262"/>
      <c r="AF475" s="262"/>
      <c r="AG475" s="314">
        <f>SUM(AG477:AG482)</f>
        <v>100</v>
      </c>
      <c r="AH475" s="261">
        <f>SUM(AH477:AH482)</f>
        <v>6400</v>
      </c>
      <c r="AI475" s="262" t="s">
        <v>982</v>
      </c>
    </row>
    <row r="476" spans="1:35" s="111" customFormat="1" ht="32.450000000000003" customHeight="1">
      <c r="A476" s="275"/>
      <c r="B476" s="275"/>
      <c r="C476" s="294"/>
      <c r="D476" s="275"/>
      <c r="E476" s="275"/>
      <c r="F476" s="295"/>
      <c r="G476" s="315"/>
      <c r="H476" s="295"/>
      <c r="I476" s="303"/>
      <c r="J476" s="303"/>
      <c r="K476" s="315"/>
      <c r="L476" s="416"/>
      <c r="M476" s="294"/>
      <c r="N476" s="315"/>
      <c r="O476" s="99" t="s">
        <v>19</v>
      </c>
      <c r="P476" s="112">
        <f>SUM(P478,P480,P482)</f>
        <v>0</v>
      </c>
      <c r="Q476" s="112">
        <f t="shared" ref="Q476:AA476" si="150">SUM(Q478,Q480,Q482)</f>
        <v>0</v>
      </c>
      <c r="R476" s="112">
        <f t="shared" si="150"/>
        <v>6400</v>
      </c>
      <c r="S476" s="112">
        <f t="shared" si="150"/>
        <v>0</v>
      </c>
      <c r="T476" s="112">
        <f t="shared" si="150"/>
        <v>0</v>
      </c>
      <c r="U476" s="112">
        <f t="shared" si="150"/>
        <v>0</v>
      </c>
      <c r="V476" s="112">
        <f t="shared" si="150"/>
        <v>0</v>
      </c>
      <c r="W476" s="112">
        <f t="shared" si="150"/>
        <v>0</v>
      </c>
      <c r="X476" s="112">
        <f t="shared" si="150"/>
        <v>0</v>
      </c>
      <c r="Y476" s="112">
        <f t="shared" si="150"/>
        <v>0</v>
      </c>
      <c r="Z476" s="112">
        <f t="shared" si="150"/>
        <v>0</v>
      </c>
      <c r="AA476" s="112">
        <f t="shared" si="150"/>
        <v>0</v>
      </c>
      <c r="AB476" s="262"/>
      <c r="AC476" s="262"/>
      <c r="AD476" s="262"/>
      <c r="AE476" s="262"/>
      <c r="AF476" s="262"/>
      <c r="AG476" s="315"/>
      <c r="AH476" s="262"/>
      <c r="AI476" s="262"/>
    </row>
    <row r="477" spans="1:35" s="45" customFormat="1">
      <c r="A477" s="296"/>
      <c r="B477" s="296"/>
      <c r="C477" s="304" t="s">
        <v>424</v>
      </c>
      <c r="D477" s="296">
        <v>1</v>
      </c>
      <c r="E477" s="296" t="s">
        <v>425</v>
      </c>
      <c r="F477" s="302" t="s">
        <v>1070</v>
      </c>
      <c r="G477" s="316"/>
      <c r="H477" s="302"/>
      <c r="I477" s="296" t="s">
        <v>219</v>
      </c>
      <c r="J477" s="296" t="s">
        <v>426</v>
      </c>
      <c r="K477" s="316"/>
      <c r="L477" s="304"/>
      <c r="M477" s="304" t="s">
        <v>427</v>
      </c>
      <c r="N477" s="316" t="s">
        <v>704</v>
      </c>
      <c r="O477" s="75" t="s">
        <v>321</v>
      </c>
      <c r="P477" s="79"/>
      <c r="Q477" s="75"/>
      <c r="R477" s="88"/>
      <c r="S477" s="88"/>
      <c r="T477" s="88"/>
      <c r="U477" s="88"/>
      <c r="V477" s="88"/>
      <c r="W477" s="88"/>
      <c r="X477" s="88"/>
      <c r="Y477" s="75">
        <v>2</v>
      </c>
      <c r="Z477" s="88"/>
      <c r="AA477" s="88"/>
      <c r="AB477" s="260">
        <f t="shared" ref="AB477" si="151">SUM(P478:AA478)</f>
        <v>0</v>
      </c>
      <c r="AC477" s="273"/>
      <c r="AD477" s="273"/>
      <c r="AE477" s="273"/>
      <c r="AF477" s="273"/>
      <c r="AG477" s="316">
        <v>35</v>
      </c>
      <c r="AH477" s="260">
        <f>SUM(P478:U478)</f>
        <v>0</v>
      </c>
      <c r="AI477" s="273"/>
    </row>
    <row r="478" spans="1:35" s="45" customFormat="1" ht="22.15" customHeight="1">
      <c r="A478" s="296"/>
      <c r="B478" s="296"/>
      <c r="C478" s="304"/>
      <c r="D478" s="296"/>
      <c r="E478" s="296"/>
      <c r="F478" s="302"/>
      <c r="G478" s="317"/>
      <c r="H478" s="302"/>
      <c r="I478" s="296"/>
      <c r="J478" s="296"/>
      <c r="K478" s="317"/>
      <c r="L478" s="304"/>
      <c r="M478" s="304"/>
      <c r="N478" s="317"/>
      <c r="O478" s="75" t="s">
        <v>19</v>
      </c>
      <c r="P478" s="79"/>
      <c r="Q478" s="130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273"/>
      <c r="AC478" s="273"/>
      <c r="AD478" s="273"/>
      <c r="AE478" s="273"/>
      <c r="AF478" s="273"/>
      <c r="AG478" s="317"/>
      <c r="AH478" s="273"/>
      <c r="AI478" s="273"/>
    </row>
    <row r="479" spans="1:35" s="45" customFormat="1" ht="21" customHeight="1">
      <c r="A479" s="296"/>
      <c r="B479" s="296"/>
      <c r="C479" s="304" t="s">
        <v>428</v>
      </c>
      <c r="D479" s="296">
        <v>2</v>
      </c>
      <c r="E479" s="296" t="s">
        <v>224</v>
      </c>
      <c r="F479" s="302" t="s">
        <v>1066</v>
      </c>
      <c r="G479" s="316"/>
      <c r="H479" s="302"/>
      <c r="I479" s="296" t="s">
        <v>219</v>
      </c>
      <c r="J479" s="296" t="s">
        <v>225</v>
      </c>
      <c r="K479" s="316"/>
      <c r="L479" s="304"/>
      <c r="M479" s="304" t="s">
        <v>427</v>
      </c>
      <c r="N479" s="296" t="s">
        <v>684</v>
      </c>
      <c r="O479" s="75" t="s">
        <v>136</v>
      </c>
      <c r="P479" s="75"/>
      <c r="Q479" s="75"/>
      <c r="R479" s="75"/>
      <c r="S479" s="75"/>
      <c r="T479" s="75"/>
      <c r="U479" s="75"/>
      <c r="V479" s="75"/>
      <c r="W479" s="75"/>
      <c r="X479" s="75"/>
      <c r="Y479" s="75">
        <v>1</v>
      </c>
      <c r="Z479" s="75"/>
      <c r="AA479" s="75"/>
      <c r="AB479" s="260">
        <f>SUM(P480:AA480)</f>
        <v>0</v>
      </c>
      <c r="AC479" s="273"/>
      <c r="AD479" s="273"/>
      <c r="AE479" s="273"/>
      <c r="AF479" s="273"/>
      <c r="AG479" s="316">
        <v>30</v>
      </c>
      <c r="AH479" s="260">
        <f>SUM(P480:U480)</f>
        <v>0</v>
      </c>
      <c r="AI479" s="273"/>
    </row>
    <row r="480" spans="1:35" s="45" customFormat="1">
      <c r="A480" s="296"/>
      <c r="B480" s="296"/>
      <c r="C480" s="304"/>
      <c r="D480" s="296"/>
      <c r="E480" s="296"/>
      <c r="F480" s="302"/>
      <c r="G480" s="317"/>
      <c r="H480" s="302"/>
      <c r="I480" s="296"/>
      <c r="J480" s="296"/>
      <c r="K480" s="317"/>
      <c r="L480" s="304"/>
      <c r="M480" s="304"/>
      <c r="N480" s="296"/>
      <c r="O480" s="75" t="s">
        <v>19</v>
      </c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  <c r="AA480" s="130"/>
      <c r="AB480" s="273"/>
      <c r="AC480" s="273"/>
      <c r="AD480" s="273"/>
      <c r="AE480" s="273"/>
      <c r="AF480" s="273"/>
      <c r="AG480" s="317"/>
      <c r="AH480" s="273"/>
      <c r="AI480" s="273"/>
    </row>
    <row r="481" spans="1:35" s="45" customFormat="1" ht="21" customHeight="1">
      <c r="A481" s="316"/>
      <c r="B481" s="316"/>
      <c r="C481" s="365" t="s">
        <v>429</v>
      </c>
      <c r="D481" s="316">
        <v>3</v>
      </c>
      <c r="E481" s="296" t="s">
        <v>224</v>
      </c>
      <c r="F481" s="302" t="s">
        <v>1066</v>
      </c>
      <c r="G481" s="316"/>
      <c r="H481" s="302"/>
      <c r="I481" s="296" t="s">
        <v>219</v>
      </c>
      <c r="J481" s="296" t="s">
        <v>225</v>
      </c>
      <c r="K481" s="316"/>
      <c r="L481" s="304"/>
      <c r="M481" s="304" t="s">
        <v>427</v>
      </c>
      <c r="N481" s="316" t="s">
        <v>704</v>
      </c>
      <c r="O481" s="75" t="s">
        <v>321</v>
      </c>
      <c r="P481" s="79"/>
      <c r="Q481" s="75"/>
      <c r="R481" s="75">
        <v>2</v>
      </c>
      <c r="S481" s="88"/>
      <c r="T481" s="88"/>
      <c r="U481" s="88"/>
      <c r="V481" s="88"/>
      <c r="W481" s="88"/>
      <c r="X481" s="88"/>
      <c r="Y481" s="88"/>
      <c r="Z481" s="88"/>
      <c r="AA481" s="88"/>
      <c r="AB481" s="266">
        <f t="shared" ref="AB481" si="152">SUM(P482:AA482)</f>
        <v>6400</v>
      </c>
      <c r="AC481" s="282"/>
      <c r="AD481" s="282"/>
      <c r="AE481" s="282"/>
      <c r="AF481" s="282"/>
      <c r="AG481" s="316">
        <v>35</v>
      </c>
      <c r="AH481" s="260">
        <f>SUM(P482:U482)</f>
        <v>6400</v>
      </c>
      <c r="AI481" s="282"/>
    </row>
    <row r="482" spans="1:35" s="45" customFormat="1">
      <c r="A482" s="317"/>
      <c r="B482" s="317"/>
      <c r="C482" s="366"/>
      <c r="D482" s="317"/>
      <c r="E482" s="296"/>
      <c r="F482" s="302"/>
      <c r="G482" s="317"/>
      <c r="H482" s="302"/>
      <c r="I482" s="296"/>
      <c r="J482" s="296"/>
      <c r="K482" s="317"/>
      <c r="L482" s="304"/>
      <c r="M482" s="304"/>
      <c r="N482" s="317"/>
      <c r="O482" s="75" t="s">
        <v>19</v>
      </c>
      <c r="P482" s="79"/>
      <c r="Q482" s="130"/>
      <c r="R482" s="130">
        <v>6400</v>
      </c>
      <c r="S482" s="88"/>
      <c r="T482" s="88"/>
      <c r="U482" s="88"/>
      <c r="V482" s="88"/>
      <c r="W482" s="88"/>
      <c r="X482" s="88"/>
      <c r="Y482" s="88"/>
      <c r="Z482" s="88"/>
      <c r="AA482" s="88"/>
      <c r="AB482" s="267"/>
      <c r="AC482" s="283"/>
      <c r="AD482" s="283"/>
      <c r="AE482" s="283"/>
      <c r="AF482" s="283"/>
      <c r="AG482" s="317"/>
      <c r="AH482" s="273"/>
      <c r="AI482" s="283"/>
    </row>
    <row r="483" spans="1:35" s="109" customFormat="1" ht="23.25" customHeight="1">
      <c r="A483" s="275">
        <v>50</v>
      </c>
      <c r="B483" s="275" t="s">
        <v>1165</v>
      </c>
      <c r="C483" s="294" t="s">
        <v>857</v>
      </c>
      <c r="D483" s="275">
        <v>5</v>
      </c>
      <c r="E483" s="295" t="s">
        <v>520</v>
      </c>
      <c r="F483" s="295" t="s">
        <v>1071</v>
      </c>
      <c r="G483" s="314">
        <v>1</v>
      </c>
      <c r="H483" s="295" t="s">
        <v>796</v>
      </c>
      <c r="I483" s="275" t="s">
        <v>219</v>
      </c>
      <c r="J483" s="275" t="s">
        <v>220</v>
      </c>
      <c r="K483" s="314" t="s">
        <v>221</v>
      </c>
      <c r="L483" s="270" t="s">
        <v>519</v>
      </c>
      <c r="M483" s="275"/>
      <c r="N483" s="275" t="s">
        <v>634</v>
      </c>
      <c r="O483" s="99" t="s">
        <v>41</v>
      </c>
      <c r="P483" s="108"/>
      <c r="Q483" s="99"/>
      <c r="R483" s="99">
        <v>4</v>
      </c>
      <c r="S483" s="108"/>
      <c r="T483" s="108"/>
      <c r="U483" s="108"/>
      <c r="V483" s="108"/>
      <c r="W483" s="108"/>
      <c r="X483" s="108"/>
      <c r="Y483" s="108"/>
      <c r="Z483" s="108"/>
      <c r="AA483" s="108"/>
      <c r="AB483" s="265">
        <f>SUM(P484:AA484)</f>
        <v>0</v>
      </c>
      <c r="AC483" s="262" t="s">
        <v>998</v>
      </c>
      <c r="AD483" s="262" t="s">
        <v>975</v>
      </c>
      <c r="AE483" s="275"/>
      <c r="AF483" s="275"/>
      <c r="AG483" s="314">
        <f>SUM(AG485:AG488)</f>
        <v>100</v>
      </c>
      <c r="AH483" s="265">
        <f>SUM(AH485:AH488)</f>
        <v>0</v>
      </c>
      <c r="AI483" s="262" t="s">
        <v>975</v>
      </c>
    </row>
    <row r="484" spans="1:35" s="109" customFormat="1" ht="24" customHeight="1">
      <c r="A484" s="275"/>
      <c r="B484" s="275"/>
      <c r="C484" s="294"/>
      <c r="D484" s="275"/>
      <c r="E484" s="295"/>
      <c r="F484" s="295"/>
      <c r="G484" s="315"/>
      <c r="H484" s="295"/>
      <c r="I484" s="275"/>
      <c r="J484" s="275"/>
      <c r="K484" s="315"/>
      <c r="L484" s="270"/>
      <c r="M484" s="275"/>
      <c r="N484" s="275"/>
      <c r="O484" s="99" t="s">
        <v>19</v>
      </c>
      <c r="P484" s="112">
        <f>SUM(P486,P488)</f>
        <v>0</v>
      </c>
      <c r="Q484" s="112">
        <f t="shared" ref="Q484:AA484" si="153">SUM(Q486,Q488)</f>
        <v>0</v>
      </c>
      <c r="R484" s="112">
        <f t="shared" si="153"/>
        <v>0</v>
      </c>
      <c r="S484" s="112">
        <f t="shared" si="153"/>
        <v>0</v>
      </c>
      <c r="T484" s="112">
        <f t="shared" si="153"/>
        <v>0</v>
      </c>
      <c r="U484" s="112">
        <f t="shared" si="153"/>
        <v>0</v>
      </c>
      <c r="V484" s="112">
        <f t="shared" si="153"/>
        <v>0</v>
      </c>
      <c r="W484" s="112">
        <f t="shared" si="153"/>
        <v>0</v>
      </c>
      <c r="X484" s="112">
        <f t="shared" si="153"/>
        <v>0</v>
      </c>
      <c r="Y484" s="112">
        <f t="shared" si="153"/>
        <v>0</v>
      </c>
      <c r="Z484" s="112">
        <f t="shared" si="153"/>
        <v>0</v>
      </c>
      <c r="AA484" s="112">
        <f t="shared" si="153"/>
        <v>0</v>
      </c>
      <c r="AB484" s="265"/>
      <c r="AC484" s="262"/>
      <c r="AD484" s="262"/>
      <c r="AE484" s="275"/>
      <c r="AF484" s="275"/>
      <c r="AG484" s="315"/>
      <c r="AH484" s="265"/>
      <c r="AI484" s="262"/>
    </row>
    <row r="485" spans="1:35" s="45" customFormat="1" ht="23.25" customHeight="1">
      <c r="A485" s="296"/>
      <c r="B485" s="296"/>
      <c r="C485" s="304" t="s">
        <v>803</v>
      </c>
      <c r="D485" s="296">
        <v>1</v>
      </c>
      <c r="E485" s="302" t="s">
        <v>520</v>
      </c>
      <c r="F485" s="302" t="s">
        <v>1071</v>
      </c>
      <c r="G485" s="316"/>
      <c r="H485" s="302"/>
      <c r="I485" s="296" t="s">
        <v>219</v>
      </c>
      <c r="J485" s="296" t="s">
        <v>220</v>
      </c>
      <c r="K485" s="316"/>
      <c r="L485" s="296" t="s">
        <v>519</v>
      </c>
      <c r="M485" s="296"/>
      <c r="N485" s="296" t="s">
        <v>634</v>
      </c>
      <c r="O485" s="75" t="s">
        <v>41</v>
      </c>
      <c r="P485" s="79"/>
      <c r="Q485" s="75">
        <v>4</v>
      </c>
      <c r="R485" s="75"/>
      <c r="S485" s="75"/>
      <c r="T485" s="75"/>
      <c r="U485" s="75"/>
      <c r="V485" s="75"/>
      <c r="W485" s="75"/>
      <c r="X485" s="75"/>
      <c r="Y485" s="88"/>
      <c r="Z485" s="88"/>
      <c r="AA485" s="88"/>
      <c r="AB485" s="412">
        <f t="shared" ref="AB485" si="154">SUM(P486:AA486)</f>
        <v>0</v>
      </c>
      <c r="AC485" s="296"/>
      <c r="AD485" s="273"/>
      <c r="AE485" s="356">
        <v>24067</v>
      </c>
      <c r="AF485" s="296" t="s">
        <v>993</v>
      </c>
      <c r="AG485" s="316">
        <v>50</v>
      </c>
      <c r="AH485" s="260">
        <f>SUM(P486:U486)</f>
        <v>0</v>
      </c>
      <c r="AI485" s="273"/>
    </row>
    <row r="486" spans="1:35" s="45" customFormat="1" ht="23.25" customHeight="1">
      <c r="A486" s="296"/>
      <c r="B486" s="296"/>
      <c r="C486" s="304"/>
      <c r="D486" s="296"/>
      <c r="E486" s="302"/>
      <c r="F486" s="302"/>
      <c r="G486" s="317"/>
      <c r="H486" s="302"/>
      <c r="I486" s="296"/>
      <c r="J486" s="296"/>
      <c r="K486" s="317"/>
      <c r="L486" s="296"/>
      <c r="M486" s="296"/>
      <c r="N486" s="296"/>
      <c r="O486" s="75" t="s">
        <v>19</v>
      </c>
      <c r="P486" s="79"/>
      <c r="Q486" s="162"/>
      <c r="R486" s="75"/>
      <c r="S486" s="75"/>
      <c r="T486" s="75"/>
      <c r="U486" s="75"/>
      <c r="V486" s="75"/>
      <c r="W486" s="75"/>
      <c r="X486" s="75"/>
      <c r="Y486" s="88"/>
      <c r="Z486" s="88"/>
      <c r="AA486" s="88"/>
      <c r="AB486" s="412"/>
      <c r="AC486" s="296"/>
      <c r="AD486" s="273"/>
      <c r="AE486" s="296"/>
      <c r="AF486" s="296"/>
      <c r="AG486" s="317"/>
      <c r="AH486" s="273"/>
      <c r="AI486" s="273"/>
    </row>
    <row r="487" spans="1:35" s="45" customFormat="1" ht="20.25" customHeight="1">
      <c r="A487" s="296"/>
      <c r="B487" s="296"/>
      <c r="C487" s="304" t="s">
        <v>521</v>
      </c>
      <c r="D487" s="296">
        <v>2</v>
      </c>
      <c r="E487" s="302" t="s">
        <v>520</v>
      </c>
      <c r="F487" s="302" t="s">
        <v>1071</v>
      </c>
      <c r="G487" s="316"/>
      <c r="H487" s="302"/>
      <c r="I487" s="296" t="s">
        <v>219</v>
      </c>
      <c r="J487" s="296" t="s">
        <v>220</v>
      </c>
      <c r="K487" s="316"/>
      <c r="L487" s="296" t="s">
        <v>519</v>
      </c>
      <c r="M487" s="296"/>
      <c r="N487" s="296" t="s">
        <v>334</v>
      </c>
      <c r="O487" s="75" t="s">
        <v>335</v>
      </c>
      <c r="P487" s="79"/>
      <c r="Q487" s="75"/>
      <c r="R487" s="75">
        <v>1</v>
      </c>
      <c r="S487" s="75"/>
      <c r="T487" s="75"/>
      <c r="U487" s="75"/>
      <c r="V487" s="75"/>
      <c r="W487" s="75"/>
      <c r="X487" s="75"/>
      <c r="Y487" s="88"/>
      <c r="Z487" s="88"/>
      <c r="AA487" s="88"/>
      <c r="AB487" s="376">
        <f t="shared" ref="AB487" si="155">SUM(P488:AA488)</f>
        <v>0</v>
      </c>
      <c r="AC487" s="296"/>
      <c r="AD487" s="273"/>
      <c r="AE487" s="296"/>
      <c r="AF487" s="296"/>
      <c r="AG487" s="316">
        <v>50</v>
      </c>
      <c r="AH487" s="260">
        <f>SUM(P488:U488)</f>
        <v>0</v>
      </c>
      <c r="AI487" s="273"/>
    </row>
    <row r="488" spans="1:35" s="45" customFormat="1" ht="20.25" customHeight="1">
      <c r="A488" s="296"/>
      <c r="B488" s="296"/>
      <c r="C488" s="304"/>
      <c r="D488" s="296"/>
      <c r="E488" s="302"/>
      <c r="F488" s="302"/>
      <c r="G488" s="317"/>
      <c r="H488" s="302"/>
      <c r="I488" s="296"/>
      <c r="J488" s="296"/>
      <c r="K488" s="317"/>
      <c r="L488" s="296"/>
      <c r="M488" s="296"/>
      <c r="N488" s="296"/>
      <c r="O488" s="75" t="s">
        <v>19</v>
      </c>
      <c r="P488" s="79"/>
      <c r="Q488" s="46"/>
      <c r="R488" s="162"/>
      <c r="S488" s="75"/>
      <c r="T488" s="75"/>
      <c r="U488" s="75"/>
      <c r="V488" s="75"/>
      <c r="W488" s="75"/>
      <c r="X488" s="75"/>
      <c r="Y488" s="88"/>
      <c r="Z488" s="88"/>
      <c r="AA488" s="88"/>
      <c r="AB488" s="376"/>
      <c r="AC488" s="296"/>
      <c r="AD488" s="273"/>
      <c r="AE488" s="296"/>
      <c r="AF488" s="296"/>
      <c r="AG488" s="317"/>
      <c r="AH488" s="273"/>
      <c r="AI488" s="273"/>
    </row>
    <row r="489" spans="1:35">
      <c r="A489" s="13"/>
      <c r="B489" s="13"/>
      <c r="C489" s="13" t="s">
        <v>298</v>
      </c>
      <c r="D489" s="8"/>
      <c r="E489" s="8"/>
      <c r="F489" s="13"/>
      <c r="G489" s="73"/>
      <c r="H489" s="73"/>
      <c r="I489" s="73"/>
      <c r="J489" s="73"/>
      <c r="K489" s="73"/>
      <c r="L489" s="13"/>
      <c r="M489" s="9"/>
      <c r="N489" s="234"/>
      <c r="O489" s="8"/>
      <c r="P489" s="56">
        <f>SUM(P491)</f>
        <v>0</v>
      </c>
      <c r="Q489" s="56">
        <f t="shared" ref="Q489:AA489" si="156">SUM(Q491)</f>
        <v>0</v>
      </c>
      <c r="R489" s="56">
        <f t="shared" si="156"/>
        <v>2700</v>
      </c>
      <c r="S489" s="56">
        <f t="shared" si="156"/>
        <v>7120</v>
      </c>
      <c r="T489" s="56">
        <f t="shared" si="156"/>
        <v>6420</v>
      </c>
      <c r="U489" s="56">
        <f t="shared" si="156"/>
        <v>2960</v>
      </c>
      <c r="V489" s="56">
        <f t="shared" si="156"/>
        <v>9160</v>
      </c>
      <c r="W489" s="56">
        <f t="shared" si="156"/>
        <v>14940</v>
      </c>
      <c r="X489" s="56">
        <f t="shared" si="156"/>
        <v>0</v>
      </c>
      <c r="Y489" s="56">
        <f t="shared" si="156"/>
        <v>0</v>
      </c>
      <c r="Z489" s="56">
        <f t="shared" si="156"/>
        <v>0</v>
      </c>
      <c r="AA489" s="56">
        <f t="shared" si="156"/>
        <v>0</v>
      </c>
      <c r="AB489" s="71">
        <f>SUM(P489:AA489)</f>
        <v>43300</v>
      </c>
      <c r="AC489" s="9"/>
      <c r="AD489" s="9"/>
      <c r="AE489" s="9"/>
      <c r="AF489" s="9"/>
      <c r="AG489" s="9"/>
      <c r="AH489" s="71">
        <f>SUM(AH490)</f>
        <v>19200</v>
      </c>
      <c r="AI489" s="9"/>
    </row>
    <row r="490" spans="1:35" ht="31.5" customHeight="1">
      <c r="A490" s="392"/>
      <c r="B490" s="392" t="s">
        <v>1166</v>
      </c>
      <c r="C490" s="305" t="s">
        <v>301</v>
      </c>
      <c r="D490" s="392"/>
      <c r="E490" s="392"/>
      <c r="F490" s="529"/>
      <c r="G490" s="284"/>
      <c r="H490" s="302"/>
      <c r="I490" s="303"/>
      <c r="J490" s="303"/>
      <c r="K490" s="284"/>
      <c r="L490" s="392"/>
      <c r="M490" s="392"/>
      <c r="N490" s="392" t="s">
        <v>522</v>
      </c>
      <c r="O490" s="83" t="s">
        <v>127</v>
      </c>
      <c r="P490" s="82"/>
      <c r="Q490" s="82"/>
      <c r="R490" s="82"/>
      <c r="S490" s="82"/>
      <c r="T490" s="82"/>
      <c r="U490" s="82"/>
      <c r="V490" s="82"/>
      <c r="W490" s="82"/>
      <c r="X490" s="82"/>
      <c r="Y490" s="82">
        <v>8</v>
      </c>
      <c r="Z490" s="82"/>
      <c r="AA490" s="82"/>
      <c r="AB490" s="266">
        <f t="shared" ref="AB490" si="157">SUM(P491:AA491)</f>
        <v>43300</v>
      </c>
      <c r="AC490" s="289" t="s">
        <v>997</v>
      </c>
      <c r="AD490" s="289" t="s">
        <v>975</v>
      </c>
      <c r="AE490" s="289"/>
      <c r="AF490" s="289"/>
      <c r="AG490" s="286"/>
      <c r="AH490" s="260">
        <f>SUM(AH492,AH496)</f>
        <v>19200</v>
      </c>
      <c r="AI490" s="289" t="s">
        <v>975</v>
      </c>
    </row>
    <row r="491" spans="1:35" ht="33" customHeight="1">
      <c r="A491" s="392"/>
      <c r="B491" s="392"/>
      <c r="C491" s="305"/>
      <c r="D491" s="392"/>
      <c r="E491" s="392"/>
      <c r="F491" s="321"/>
      <c r="G491" s="285"/>
      <c r="H491" s="302"/>
      <c r="I491" s="303"/>
      <c r="J491" s="303"/>
      <c r="K491" s="285"/>
      <c r="L491" s="392"/>
      <c r="M491" s="392"/>
      <c r="N491" s="392"/>
      <c r="O491" s="83" t="s">
        <v>19</v>
      </c>
      <c r="P491" s="34">
        <f>SUM(P493,P497)</f>
        <v>0</v>
      </c>
      <c r="Q491" s="34">
        <f t="shared" ref="Q491:AA491" si="158">SUM(Q493,Q497)</f>
        <v>0</v>
      </c>
      <c r="R491" s="34">
        <f t="shared" si="158"/>
        <v>2700</v>
      </c>
      <c r="S491" s="34">
        <f t="shared" si="158"/>
        <v>7120</v>
      </c>
      <c r="T491" s="34">
        <f t="shared" si="158"/>
        <v>6420</v>
      </c>
      <c r="U491" s="34">
        <f t="shared" si="158"/>
        <v>2960</v>
      </c>
      <c r="V491" s="34">
        <f t="shared" si="158"/>
        <v>9160</v>
      </c>
      <c r="W491" s="34">
        <f t="shared" si="158"/>
        <v>14940</v>
      </c>
      <c r="X491" s="34">
        <f t="shared" si="158"/>
        <v>0</v>
      </c>
      <c r="Y491" s="34">
        <f t="shared" si="158"/>
        <v>0</v>
      </c>
      <c r="Z491" s="34">
        <f t="shared" si="158"/>
        <v>0</v>
      </c>
      <c r="AA491" s="34">
        <f t="shared" si="158"/>
        <v>0</v>
      </c>
      <c r="AB491" s="267"/>
      <c r="AC491" s="289"/>
      <c r="AD491" s="289"/>
      <c r="AE491" s="289"/>
      <c r="AF491" s="289"/>
      <c r="AG491" s="321"/>
      <c r="AH491" s="273"/>
      <c r="AI491" s="289"/>
    </row>
    <row r="492" spans="1:35" s="111" customFormat="1" ht="24" customHeight="1">
      <c r="A492" s="275">
        <v>51</v>
      </c>
      <c r="B492" s="275" t="s">
        <v>1167</v>
      </c>
      <c r="C492" s="294" t="s">
        <v>858</v>
      </c>
      <c r="D492" s="275">
        <v>1</v>
      </c>
      <c r="E492" s="295" t="s">
        <v>520</v>
      </c>
      <c r="F492" s="295" t="s">
        <v>1071</v>
      </c>
      <c r="G492" s="314">
        <v>1</v>
      </c>
      <c r="H492" s="408" t="s">
        <v>32</v>
      </c>
      <c r="I492" s="275" t="s">
        <v>524</v>
      </c>
      <c r="J492" s="275" t="s">
        <v>525</v>
      </c>
      <c r="K492" s="314" t="s">
        <v>221</v>
      </c>
      <c r="L492" s="275"/>
      <c r="M492" s="275"/>
      <c r="N492" s="275" t="s">
        <v>522</v>
      </c>
      <c r="O492" s="99" t="s">
        <v>127</v>
      </c>
      <c r="P492" s="108"/>
      <c r="Q492" s="108"/>
      <c r="R492" s="108"/>
      <c r="S492" s="108"/>
      <c r="T492" s="108"/>
      <c r="U492" s="108"/>
      <c r="V492" s="99">
        <v>5</v>
      </c>
      <c r="W492" s="99">
        <v>5</v>
      </c>
      <c r="X492" s="108"/>
      <c r="Y492" s="108"/>
      <c r="Z492" s="108"/>
      <c r="AA492" s="108"/>
      <c r="AB492" s="274">
        <f>SUM(P493:AA493)</f>
        <v>23360</v>
      </c>
      <c r="AC492" s="262" t="s">
        <v>998</v>
      </c>
      <c r="AD492" s="262" t="s">
        <v>975</v>
      </c>
      <c r="AE492" s="275"/>
      <c r="AF492" s="275"/>
      <c r="AG492" s="314">
        <f>SUM(AG494:AG495)</f>
        <v>100</v>
      </c>
      <c r="AH492" s="274">
        <f>SUM(AH494)</f>
        <v>0</v>
      </c>
      <c r="AI492" s="262" t="s">
        <v>975</v>
      </c>
    </row>
    <row r="493" spans="1:35" s="111" customFormat="1" ht="25.15" customHeight="1">
      <c r="A493" s="275"/>
      <c r="B493" s="275"/>
      <c r="C493" s="294"/>
      <c r="D493" s="275"/>
      <c r="E493" s="295"/>
      <c r="F493" s="295"/>
      <c r="G493" s="315"/>
      <c r="H493" s="275"/>
      <c r="I493" s="275"/>
      <c r="J493" s="275"/>
      <c r="K493" s="315"/>
      <c r="L493" s="429"/>
      <c r="M493" s="275"/>
      <c r="N493" s="275"/>
      <c r="O493" s="99" t="s">
        <v>19</v>
      </c>
      <c r="P493" s="112">
        <f>SUM(P495)</f>
        <v>0</v>
      </c>
      <c r="Q493" s="112">
        <f t="shared" ref="Q493:AA493" si="159">SUM(Q495)</f>
        <v>0</v>
      </c>
      <c r="R493" s="112">
        <f t="shared" si="159"/>
        <v>0</v>
      </c>
      <c r="S493" s="112">
        <f t="shared" si="159"/>
        <v>0</v>
      </c>
      <c r="T493" s="112">
        <f t="shared" si="159"/>
        <v>0</v>
      </c>
      <c r="U493" s="112">
        <f t="shared" si="159"/>
        <v>0</v>
      </c>
      <c r="V493" s="112">
        <f t="shared" si="159"/>
        <v>9160</v>
      </c>
      <c r="W493" s="112">
        <f t="shared" si="159"/>
        <v>14200</v>
      </c>
      <c r="X493" s="112">
        <f t="shared" si="159"/>
        <v>0</v>
      </c>
      <c r="Y493" s="112">
        <f t="shared" si="159"/>
        <v>0</v>
      </c>
      <c r="Z493" s="112">
        <f t="shared" si="159"/>
        <v>0</v>
      </c>
      <c r="AA493" s="112">
        <f t="shared" si="159"/>
        <v>0</v>
      </c>
      <c r="AB493" s="275"/>
      <c r="AC493" s="262"/>
      <c r="AD493" s="262"/>
      <c r="AE493" s="275"/>
      <c r="AF493" s="275"/>
      <c r="AG493" s="315"/>
      <c r="AH493" s="275"/>
      <c r="AI493" s="262"/>
    </row>
    <row r="494" spans="1:35" s="45" customFormat="1">
      <c r="A494" s="296"/>
      <c r="B494" s="296"/>
      <c r="C494" s="304" t="s">
        <v>523</v>
      </c>
      <c r="D494" s="296">
        <v>1</v>
      </c>
      <c r="E494" s="302" t="s">
        <v>520</v>
      </c>
      <c r="F494" s="302" t="s">
        <v>1071</v>
      </c>
      <c r="G494" s="316"/>
      <c r="H494" s="302"/>
      <c r="I494" s="296" t="s">
        <v>524</v>
      </c>
      <c r="J494" s="296" t="s">
        <v>525</v>
      </c>
      <c r="K494" s="316"/>
      <c r="L494" s="296"/>
      <c r="M494" s="296" t="s">
        <v>526</v>
      </c>
      <c r="N494" s="303" t="s">
        <v>522</v>
      </c>
      <c r="O494" s="75" t="s">
        <v>127</v>
      </c>
      <c r="P494" s="79"/>
      <c r="Q494" s="75"/>
      <c r="R494" s="88"/>
      <c r="S494" s="75"/>
      <c r="T494" s="75"/>
      <c r="U494" s="75"/>
      <c r="V494" s="75">
        <v>5</v>
      </c>
      <c r="W494" s="75">
        <v>5</v>
      </c>
      <c r="X494" s="75"/>
      <c r="Y494" s="88"/>
      <c r="Z494" s="88"/>
      <c r="AA494" s="88"/>
      <c r="AB494" s="266">
        <f t="shared" ref="AB494" si="160">SUM(P495:AA495)</f>
        <v>23360</v>
      </c>
      <c r="AC494" s="296"/>
      <c r="AD494" s="273"/>
      <c r="AE494" s="296"/>
      <c r="AF494" s="296"/>
      <c r="AG494" s="316">
        <v>100</v>
      </c>
      <c r="AH494" s="260">
        <f>SUM(P495:U495)</f>
        <v>0</v>
      </c>
      <c r="AI494" s="273"/>
    </row>
    <row r="495" spans="1:35" s="45" customFormat="1" ht="36.6" customHeight="1">
      <c r="A495" s="296"/>
      <c r="B495" s="296"/>
      <c r="C495" s="304"/>
      <c r="D495" s="296"/>
      <c r="E495" s="302"/>
      <c r="F495" s="302"/>
      <c r="G495" s="317"/>
      <c r="H495" s="302"/>
      <c r="I495" s="296"/>
      <c r="J495" s="296"/>
      <c r="K495" s="317"/>
      <c r="L495" s="296"/>
      <c r="M495" s="296"/>
      <c r="N495" s="303"/>
      <c r="O495" s="75" t="s">
        <v>19</v>
      </c>
      <c r="P495" s="79"/>
      <c r="Q495" s="130"/>
      <c r="R495" s="88"/>
      <c r="S495" s="163"/>
      <c r="T495" s="163"/>
      <c r="U495" s="163"/>
      <c r="V495" s="163">
        <v>9160</v>
      </c>
      <c r="W495" s="163">
        <v>14200</v>
      </c>
      <c r="X495" s="163"/>
      <c r="Y495" s="88"/>
      <c r="Z495" s="88"/>
      <c r="AA495" s="88"/>
      <c r="AB495" s="267"/>
      <c r="AC495" s="296"/>
      <c r="AD495" s="273"/>
      <c r="AE495" s="296"/>
      <c r="AF495" s="296"/>
      <c r="AG495" s="317"/>
      <c r="AH495" s="273"/>
      <c r="AI495" s="273"/>
    </row>
    <row r="496" spans="1:35" s="109" customFormat="1">
      <c r="A496" s="275">
        <v>52</v>
      </c>
      <c r="B496" s="275" t="s">
        <v>1168</v>
      </c>
      <c r="C496" s="294" t="s">
        <v>859</v>
      </c>
      <c r="D496" s="275">
        <v>2</v>
      </c>
      <c r="E496" s="275" t="s">
        <v>609</v>
      </c>
      <c r="F496" s="575" t="s">
        <v>1072</v>
      </c>
      <c r="G496" s="314">
        <v>4</v>
      </c>
      <c r="H496" s="408" t="s">
        <v>32</v>
      </c>
      <c r="I496" s="275" t="s">
        <v>599</v>
      </c>
      <c r="J496" s="275" t="s">
        <v>610</v>
      </c>
      <c r="K496" s="314" t="s">
        <v>601</v>
      </c>
      <c r="L496" s="294"/>
      <c r="M496" s="409" t="s">
        <v>526</v>
      </c>
      <c r="N496" s="275" t="s">
        <v>522</v>
      </c>
      <c r="O496" s="99" t="s">
        <v>127</v>
      </c>
      <c r="P496" s="108"/>
      <c r="Q496" s="164"/>
      <c r="R496" s="164">
        <v>2</v>
      </c>
      <c r="S496" s="164">
        <v>2</v>
      </c>
      <c r="T496" s="164">
        <v>2</v>
      </c>
      <c r="U496" s="164">
        <v>2</v>
      </c>
      <c r="V496" s="164"/>
      <c r="W496" s="164">
        <v>2</v>
      </c>
      <c r="X496" s="164"/>
      <c r="Y496" s="164"/>
      <c r="Z496" s="164"/>
      <c r="AA496" s="164"/>
      <c r="AB496" s="265">
        <f>SUM(P497:AA497)</f>
        <v>19940</v>
      </c>
      <c r="AC496" s="262" t="s">
        <v>998</v>
      </c>
      <c r="AD496" s="262" t="s">
        <v>984</v>
      </c>
      <c r="AE496" s="262"/>
      <c r="AF496" s="262"/>
      <c r="AG496" s="314">
        <v>100</v>
      </c>
      <c r="AH496" s="265">
        <f>SUM(AH498:AH501)</f>
        <v>19200</v>
      </c>
      <c r="AI496" s="262" t="s">
        <v>984</v>
      </c>
    </row>
    <row r="497" spans="1:35" s="109" customFormat="1" ht="38.450000000000003" customHeight="1">
      <c r="A497" s="275"/>
      <c r="B497" s="275"/>
      <c r="C497" s="294"/>
      <c r="D497" s="275"/>
      <c r="E497" s="275"/>
      <c r="F497" s="294"/>
      <c r="G497" s="315"/>
      <c r="H497" s="275"/>
      <c r="I497" s="275"/>
      <c r="J497" s="275"/>
      <c r="K497" s="315"/>
      <c r="L497" s="294"/>
      <c r="M497" s="409"/>
      <c r="N497" s="275"/>
      <c r="O497" s="99" t="s">
        <v>19</v>
      </c>
      <c r="P497" s="68">
        <f>SUM(P499,P501)</f>
        <v>0</v>
      </c>
      <c r="Q497" s="68">
        <f t="shared" ref="Q497:AA497" si="161">SUM(Q499,Q501)</f>
        <v>0</v>
      </c>
      <c r="R497" s="68">
        <f t="shared" si="161"/>
        <v>2700</v>
      </c>
      <c r="S497" s="68">
        <f t="shared" si="161"/>
        <v>7120</v>
      </c>
      <c r="T497" s="68">
        <f t="shared" si="161"/>
        <v>6420</v>
      </c>
      <c r="U497" s="68">
        <f t="shared" si="161"/>
        <v>2960</v>
      </c>
      <c r="V497" s="68">
        <f t="shared" si="161"/>
        <v>0</v>
      </c>
      <c r="W497" s="68">
        <f t="shared" si="161"/>
        <v>740</v>
      </c>
      <c r="X497" s="68">
        <f t="shared" si="161"/>
        <v>0</v>
      </c>
      <c r="Y497" s="68">
        <f t="shared" si="161"/>
        <v>0</v>
      </c>
      <c r="Z497" s="68">
        <f t="shared" si="161"/>
        <v>0</v>
      </c>
      <c r="AA497" s="68">
        <f t="shared" si="161"/>
        <v>0</v>
      </c>
      <c r="AB497" s="265"/>
      <c r="AC497" s="262"/>
      <c r="AD497" s="262"/>
      <c r="AE497" s="262"/>
      <c r="AF497" s="262"/>
      <c r="AG497" s="315"/>
      <c r="AH497" s="265"/>
      <c r="AI497" s="262"/>
    </row>
    <row r="498" spans="1:35">
      <c r="A498" s="375"/>
      <c r="B498" s="375"/>
      <c r="C498" s="293" t="s">
        <v>611</v>
      </c>
      <c r="D498" s="375">
        <v>1</v>
      </c>
      <c r="E498" s="375" t="s">
        <v>609</v>
      </c>
      <c r="F498" s="576" t="s">
        <v>1072</v>
      </c>
      <c r="G498" s="316"/>
      <c r="H498" s="438"/>
      <c r="I498" s="296" t="s">
        <v>599</v>
      </c>
      <c r="J498" s="296" t="s">
        <v>604</v>
      </c>
      <c r="K498" s="316"/>
      <c r="L498" s="293"/>
      <c r="M498" s="293" t="s">
        <v>526</v>
      </c>
      <c r="N498" s="375" t="s">
        <v>612</v>
      </c>
      <c r="O498" s="85" t="s">
        <v>44</v>
      </c>
      <c r="P498" s="86"/>
      <c r="Q498" s="18"/>
      <c r="R498" s="18">
        <v>35</v>
      </c>
      <c r="S498" s="18"/>
      <c r="T498" s="18"/>
      <c r="U498" s="18"/>
      <c r="V498" s="18"/>
      <c r="W498" s="18"/>
      <c r="X498" s="18"/>
      <c r="Y498" s="18"/>
      <c r="Z498" s="18"/>
      <c r="AA498" s="18"/>
      <c r="AB498" s="266">
        <f t="shared" ref="AB498" si="162">SUM(P499:AA499)</f>
        <v>1200</v>
      </c>
      <c r="AC498" s="290"/>
      <c r="AD498" s="354"/>
      <c r="AE498" s="354">
        <v>24092</v>
      </c>
      <c r="AF498" s="290" t="s">
        <v>950</v>
      </c>
      <c r="AG498" s="312">
        <v>50</v>
      </c>
      <c r="AH498" s="260">
        <f>SUM(P499:U499)</f>
        <v>1200</v>
      </c>
      <c r="AI498" s="354"/>
    </row>
    <row r="499" spans="1:35" ht="10.9" customHeight="1">
      <c r="A499" s="375"/>
      <c r="B499" s="375"/>
      <c r="C499" s="293"/>
      <c r="D499" s="375"/>
      <c r="E499" s="375"/>
      <c r="F499" s="293"/>
      <c r="G499" s="317"/>
      <c r="H499" s="296"/>
      <c r="I499" s="296"/>
      <c r="J499" s="296"/>
      <c r="K499" s="317"/>
      <c r="L499" s="293"/>
      <c r="M499" s="293"/>
      <c r="N499" s="375"/>
      <c r="O499" s="85" t="s">
        <v>19</v>
      </c>
      <c r="P499" s="86"/>
      <c r="Q499" s="18"/>
      <c r="R499" s="165">
        <v>1200</v>
      </c>
      <c r="S499" s="18"/>
      <c r="T499" s="18"/>
      <c r="U499" s="18"/>
      <c r="V499" s="165"/>
      <c r="W499" s="165"/>
      <c r="X499" s="18"/>
      <c r="Y499" s="18"/>
      <c r="Z499" s="18"/>
      <c r="AA499" s="18"/>
      <c r="AB499" s="267"/>
      <c r="AC499" s="290"/>
      <c r="AD499" s="290"/>
      <c r="AE499" s="290"/>
      <c r="AF499" s="290"/>
      <c r="AG499" s="313"/>
      <c r="AH499" s="273"/>
      <c r="AI499" s="290"/>
    </row>
    <row r="500" spans="1:35">
      <c r="A500" s="375"/>
      <c r="B500" s="375"/>
      <c r="C500" s="293" t="s">
        <v>613</v>
      </c>
      <c r="D500" s="375">
        <v>2</v>
      </c>
      <c r="E500" s="375" t="s">
        <v>609</v>
      </c>
      <c r="F500" s="576" t="s">
        <v>1072</v>
      </c>
      <c r="G500" s="316"/>
      <c r="H500" s="438"/>
      <c r="I500" s="296" t="s">
        <v>599</v>
      </c>
      <c r="J500" s="296" t="s">
        <v>614</v>
      </c>
      <c r="K500" s="316"/>
      <c r="L500" s="293"/>
      <c r="M500" s="293" t="s">
        <v>606</v>
      </c>
      <c r="N500" s="375" t="s">
        <v>522</v>
      </c>
      <c r="O500" s="85" t="s">
        <v>127</v>
      </c>
      <c r="P500" s="86"/>
      <c r="Q500" s="18"/>
      <c r="R500" s="18">
        <v>2</v>
      </c>
      <c r="S500" s="18">
        <v>2</v>
      </c>
      <c r="T500" s="18">
        <v>2</v>
      </c>
      <c r="U500" s="18">
        <v>2</v>
      </c>
      <c r="V500" s="18"/>
      <c r="W500" s="18">
        <v>2</v>
      </c>
      <c r="X500" s="18"/>
      <c r="Y500" s="18"/>
      <c r="Z500" s="18"/>
      <c r="AA500" s="18"/>
      <c r="AB500" s="266">
        <f t="shared" ref="AB500" si="163">SUM(P501:AA501)</f>
        <v>18740</v>
      </c>
      <c r="AC500" s="290"/>
      <c r="AD500" s="290"/>
      <c r="AE500" s="290"/>
      <c r="AF500" s="290"/>
      <c r="AG500" s="312">
        <v>50</v>
      </c>
      <c r="AH500" s="260">
        <f>SUM(P501:U501)</f>
        <v>18000</v>
      </c>
      <c r="AI500" s="290"/>
    </row>
    <row r="501" spans="1:35" ht="22.9" customHeight="1">
      <c r="A501" s="375"/>
      <c r="B501" s="375"/>
      <c r="C501" s="293"/>
      <c r="D501" s="375"/>
      <c r="E501" s="375"/>
      <c r="F501" s="293"/>
      <c r="G501" s="317"/>
      <c r="H501" s="296"/>
      <c r="I501" s="296"/>
      <c r="J501" s="296"/>
      <c r="K501" s="317"/>
      <c r="L501" s="293"/>
      <c r="M501" s="293"/>
      <c r="N501" s="375"/>
      <c r="O501" s="85" t="s">
        <v>19</v>
      </c>
      <c r="P501" s="86"/>
      <c r="Q501" s="165"/>
      <c r="R501" s="165">
        <f>1460+40</f>
        <v>1500</v>
      </c>
      <c r="S501" s="165">
        <v>7120</v>
      </c>
      <c r="T501" s="165">
        <v>6420</v>
      </c>
      <c r="U501" s="165">
        <f>2920+40</f>
        <v>2960</v>
      </c>
      <c r="V501" s="18"/>
      <c r="W501" s="19">
        <f>680+60</f>
        <v>740</v>
      </c>
      <c r="X501" s="18"/>
      <c r="Y501" s="18"/>
      <c r="Z501" s="18"/>
      <c r="AA501" s="165"/>
      <c r="AB501" s="267"/>
      <c r="AC501" s="290"/>
      <c r="AD501" s="290"/>
      <c r="AE501" s="290"/>
      <c r="AF501" s="290"/>
      <c r="AG501" s="313"/>
      <c r="AH501" s="273"/>
      <c r="AI501" s="290"/>
    </row>
    <row r="502" spans="1:35" ht="37.5">
      <c r="A502" s="10"/>
      <c r="B502" s="10"/>
      <c r="C502" s="10" t="s">
        <v>102</v>
      </c>
      <c r="D502" s="12"/>
      <c r="E502" s="12"/>
      <c r="F502" s="10"/>
      <c r="G502" s="103"/>
      <c r="H502" s="103"/>
      <c r="I502" s="103"/>
      <c r="J502" s="103"/>
      <c r="K502" s="103"/>
      <c r="L502" s="10"/>
      <c r="M502" s="11"/>
      <c r="N502" s="12"/>
      <c r="O502" s="12"/>
      <c r="P502" s="57">
        <f t="shared" ref="P502:AA502" si="164">SUM(P503,P606,P631)</f>
        <v>79870</v>
      </c>
      <c r="Q502" s="57">
        <f t="shared" si="164"/>
        <v>115850</v>
      </c>
      <c r="R502" s="57">
        <f t="shared" si="164"/>
        <v>265480</v>
      </c>
      <c r="S502" s="57">
        <f t="shared" si="164"/>
        <v>54750</v>
      </c>
      <c r="T502" s="57">
        <f t="shared" si="164"/>
        <v>48700</v>
      </c>
      <c r="U502" s="57">
        <f t="shared" si="164"/>
        <v>65150</v>
      </c>
      <c r="V502" s="57">
        <f t="shared" si="164"/>
        <v>68700</v>
      </c>
      <c r="W502" s="57">
        <f t="shared" si="164"/>
        <v>103900</v>
      </c>
      <c r="X502" s="57">
        <f t="shared" si="164"/>
        <v>176020</v>
      </c>
      <c r="Y502" s="57">
        <f t="shared" si="164"/>
        <v>40600</v>
      </c>
      <c r="Z502" s="57">
        <f t="shared" si="164"/>
        <v>37200</v>
      </c>
      <c r="AA502" s="57">
        <f t="shared" si="164"/>
        <v>13300</v>
      </c>
      <c r="AB502" s="59">
        <f>SUM(P502:AA502)</f>
        <v>1069520</v>
      </c>
      <c r="AC502" s="11"/>
      <c r="AD502" s="11"/>
      <c r="AE502" s="11"/>
      <c r="AF502" s="11"/>
      <c r="AG502" s="11"/>
      <c r="AH502" s="59">
        <f>SUM(AH503,AH606,AH631)</f>
        <v>629800</v>
      </c>
      <c r="AI502" s="11"/>
    </row>
    <row r="503" spans="1:35">
      <c r="A503" s="13"/>
      <c r="B503" s="13"/>
      <c r="C503" s="13" t="s">
        <v>302</v>
      </c>
      <c r="D503" s="8"/>
      <c r="E503" s="8"/>
      <c r="F503" s="228"/>
      <c r="G503" s="73"/>
      <c r="H503" s="73"/>
      <c r="I503" s="73"/>
      <c r="J503" s="73"/>
      <c r="K503" s="73"/>
      <c r="L503" s="13"/>
      <c r="M503" s="9"/>
      <c r="N503" s="234"/>
      <c r="O503" s="8"/>
      <c r="P503" s="56">
        <f>P505</f>
        <v>49870</v>
      </c>
      <c r="Q503" s="56">
        <f t="shared" ref="Q503:AA503" si="165">Q505</f>
        <v>52170</v>
      </c>
      <c r="R503" s="56">
        <f t="shared" si="165"/>
        <v>179160</v>
      </c>
      <c r="S503" s="56">
        <f t="shared" si="165"/>
        <v>14750</v>
      </c>
      <c r="T503" s="56">
        <f t="shared" si="165"/>
        <v>8700</v>
      </c>
      <c r="U503" s="56">
        <f t="shared" si="165"/>
        <v>7150</v>
      </c>
      <c r="V503" s="56">
        <f t="shared" si="165"/>
        <v>28700</v>
      </c>
      <c r="W503" s="56">
        <f t="shared" si="165"/>
        <v>26420</v>
      </c>
      <c r="X503" s="56">
        <f t="shared" si="165"/>
        <v>114700</v>
      </c>
      <c r="Y503" s="56">
        <f t="shared" si="165"/>
        <v>7600</v>
      </c>
      <c r="Z503" s="56">
        <f t="shared" si="165"/>
        <v>4200</v>
      </c>
      <c r="AA503" s="56">
        <f t="shared" si="165"/>
        <v>1000</v>
      </c>
      <c r="AB503" s="71">
        <f>SUM(P503:AA503)</f>
        <v>494420</v>
      </c>
      <c r="AC503" s="9"/>
      <c r="AD503" s="9"/>
      <c r="AE503" s="9"/>
      <c r="AF503" s="9"/>
      <c r="AG503" s="9"/>
      <c r="AH503" s="71">
        <f>SUM(AH504)</f>
        <v>311800</v>
      </c>
      <c r="AI503" s="9"/>
    </row>
    <row r="504" spans="1:35" ht="37.5">
      <c r="A504" s="392"/>
      <c r="B504" s="392" t="s">
        <v>1169</v>
      </c>
      <c r="C504" s="305" t="s">
        <v>303</v>
      </c>
      <c r="D504" s="392"/>
      <c r="E504" s="392"/>
      <c r="F504" s="533"/>
      <c r="G504" s="284"/>
      <c r="H504" s="303"/>
      <c r="I504" s="303"/>
      <c r="J504" s="303"/>
      <c r="K504" s="284"/>
      <c r="L504" s="305"/>
      <c r="M504" s="305"/>
      <c r="N504" s="392" t="s">
        <v>45</v>
      </c>
      <c r="O504" s="83" t="s">
        <v>41</v>
      </c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  <c r="AB504" s="266">
        <f t="shared" ref="AB504" si="166">SUM(P505:AA505)</f>
        <v>494420</v>
      </c>
      <c r="AC504" s="289" t="s">
        <v>997</v>
      </c>
      <c r="AD504" s="289" t="s">
        <v>986</v>
      </c>
      <c r="AE504" s="289"/>
      <c r="AF504" s="289"/>
      <c r="AG504" s="286"/>
      <c r="AH504" s="260">
        <f>SUM(AH506,AH520,AH528,AH536,AH540,AH548,AH554,AH558,AH562,AH570,AH576,AH582,AH590,AH596,AH602)</f>
        <v>311800</v>
      </c>
      <c r="AI504" s="289" t="s">
        <v>986</v>
      </c>
    </row>
    <row r="505" spans="1:35" ht="38.450000000000003" customHeight="1">
      <c r="A505" s="392"/>
      <c r="B505" s="392"/>
      <c r="C505" s="305"/>
      <c r="D505" s="392"/>
      <c r="E505" s="392"/>
      <c r="F505" s="533"/>
      <c r="G505" s="285"/>
      <c r="H505" s="303"/>
      <c r="I505" s="303"/>
      <c r="J505" s="303"/>
      <c r="K505" s="285"/>
      <c r="L505" s="305"/>
      <c r="M505" s="305"/>
      <c r="N505" s="392"/>
      <c r="O505" s="83" t="s">
        <v>19</v>
      </c>
      <c r="P505" s="34">
        <f>SUM(P507,P521,P529,P537,P541,P549,P555,P559,P563,P571,P577,P583,P591,P597,P603)</f>
        <v>49870</v>
      </c>
      <c r="Q505" s="34">
        <f t="shared" ref="Q505:AA505" si="167">SUM(Q507,Q521,Q529,Q537,Q541,Q549,Q555,Q559,Q563,Q571,Q577,Q583,Q591,Q597,Q603)</f>
        <v>52170</v>
      </c>
      <c r="R505" s="34">
        <f t="shared" si="167"/>
        <v>179160</v>
      </c>
      <c r="S505" s="34">
        <f t="shared" si="167"/>
        <v>14750</v>
      </c>
      <c r="T505" s="34">
        <f t="shared" si="167"/>
        <v>8700</v>
      </c>
      <c r="U505" s="34">
        <f t="shared" si="167"/>
        <v>7150</v>
      </c>
      <c r="V505" s="34">
        <f t="shared" si="167"/>
        <v>28700</v>
      </c>
      <c r="W505" s="34">
        <f t="shared" si="167"/>
        <v>26420</v>
      </c>
      <c r="X505" s="34">
        <f t="shared" si="167"/>
        <v>114700</v>
      </c>
      <c r="Y505" s="34">
        <f t="shared" si="167"/>
        <v>7600</v>
      </c>
      <c r="Z505" s="34">
        <f t="shared" si="167"/>
        <v>4200</v>
      </c>
      <c r="AA505" s="34">
        <f t="shared" si="167"/>
        <v>1000</v>
      </c>
      <c r="AB505" s="267"/>
      <c r="AC505" s="289"/>
      <c r="AD505" s="289"/>
      <c r="AE505" s="289"/>
      <c r="AF505" s="289"/>
      <c r="AG505" s="321"/>
      <c r="AH505" s="273"/>
      <c r="AI505" s="289"/>
    </row>
    <row r="506" spans="1:35" s="66" customFormat="1" ht="27.6" customHeight="1">
      <c r="A506" s="347">
        <v>53</v>
      </c>
      <c r="B506" s="347" t="s">
        <v>1170</v>
      </c>
      <c r="C506" s="374" t="s">
        <v>860</v>
      </c>
      <c r="D506" s="347">
        <v>1</v>
      </c>
      <c r="E506" s="347" t="s">
        <v>73</v>
      </c>
      <c r="F506" s="470" t="s">
        <v>1073</v>
      </c>
      <c r="G506" s="314">
        <v>2</v>
      </c>
      <c r="H506" s="275" t="s">
        <v>74</v>
      </c>
      <c r="I506" s="275" t="s">
        <v>75</v>
      </c>
      <c r="J506" s="275" t="s">
        <v>76</v>
      </c>
      <c r="K506" s="314" t="s">
        <v>77</v>
      </c>
      <c r="L506" s="374"/>
      <c r="M506" s="374"/>
      <c r="N506" s="347" t="s">
        <v>71</v>
      </c>
      <c r="O506" s="89" t="s">
        <v>41</v>
      </c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9">
        <v>1</v>
      </c>
      <c r="AA506" s="87"/>
      <c r="AB506" s="265">
        <f>SUM(P507:AA507)</f>
        <v>151600</v>
      </c>
      <c r="AC506" s="262" t="s">
        <v>998</v>
      </c>
      <c r="AD506" s="264" t="s">
        <v>986</v>
      </c>
      <c r="AE506" s="264"/>
      <c r="AF506" s="264"/>
      <c r="AG506" s="322">
        <f>SUM(AG508:AG519)</f>
        <v>100</v>
      </c>
      <c r="AH506" s="265">
        <f>SUM(AH508:AH519)</f>
        <v>35500</v>
      </c>
      <c r="AI506" s="264" t="s">
        <v>986</v>
      </c>
    </row>
    <row r="507" spans="1:35" s="66" customFormat="1" ht="24.6" customHeight="1">
      <c r="A507" s="347"/>
      <c r="B507" s="347"/>
      <c r="C507" s="374"/>
      <c r="D507" s="347"/>
      <c r="E507" s="347"/>
      <c r="F507" s="470"/>
      <c r="G507" s="315"/>
      <c r="H507" s="275"/>
      <c r="I507" s="275"/>
      <c r="J507" s="275"/>
      <c r="K507" s="315"/>
      <c r="L507" s="374"/>
      <c r="M507" s="374"/>
      <c r="N507" s="347"/>
      <c r="O507" s="89" t="s">
        <v>19</v>
      </c>
      <c r="P507" s="67">
        <f>SUM(P509,P511,P513,P515,P517,P519)</f>
        <v>4750</v>
      </c>
      <c r="Q507" s="67">
        <f t="shared" ref="Q507:AA507" si="168">SUM(Q509,Q511,Q513,Q515,Q517,Q519)</f>
        <v>4750</v>
      </c>
      <c r="R507" s="67">
        <f t="shared" si="168"/>
        <v>9500</v>
      </c>
      <c r="S507" s="67">
        <f t="shared" si="168"/>
        <v>4750</v>
      </c>
      <c r="T507" s="67">
        <f t="shared" si="168"/>
        <v>7000</v>
      </c>
      <c r="U507" s="67">
        <f t="shared" si="168"/>
        <v>4750</v>
      </c>
      <c r="V507" s="67">
        <f t="shared" si="168"/>
        <v>7000</v>
      </c>
      <c r="W507" s="67">
        <f t="shared" si="168"/>
        <v>4600</v>
      </c>
      <c r="X507" s="67">
        <f t="shared" si="168"/>
        <v>99500</v>
      </c>
      <c r="Y507" s="67">
        <f t="shared" si="168"/>
        <v>2500</v>
      </c>
      <c r="Z507" s="67">
        <f t="shared" si="168"/>
        <v>2500</v>
      </c>
      <c r="AA507" s="67">
        <f t="shared" si="168"/>
        <v>0</v>
      </c>
      <c r="AB507" s="265"/>
      <c r="AC507" s="262"/>
      <c r="AD507" s="264"/>
      <c r="AE507" s="264"/>
      <c r="AF507" s="264"/>
      <c r="AG507" s="323"/>
      <c r="AH507" s="265"/>
      <c r="AI507" s="264"/>
    </row>
    <row r="508" spans="1:35" ht="21.6" customHeight="1">
      <c r="A508" s="375"/>
      <c r="B508" s="375"/>
      <c r="C508" s="293" t="s">
        <v>79</v>
      </c>
      <c r="D508" s="375">
        <v>1</v>
      </c>
      <c r="E508" s="375" t="s">
        <v>80</v>
      </c>
      <c r="F508" s="471" t="s">
        <v>1073</v>
      </c>
      <c r="G508" s="316"/>
      <c r="H508" s="296"/>
      <c r="I508" s="296" t="s">
        <v>75</v>
      </c>
      <c r="J508" s="296" t="s">
        <v>81</v>
      </c>
      <c r="K508" s="316"/>
      <c r="L508" s="293" t="s">
        <v>78</v>
      </c>
      <c r="M508" s="293"/>
      <c r="N508" s="375" t="s">
        <v>82</v>
      </c>
      <c r="O508" s="85" t="s">
        <v>50</v>
      </c>
      <c r="P508" s="86"/>
      <c r="Q508" s="77"/>
      <c r="R508" s="77"/>
      <c r="S508" s="77"/>
      <c r="T508" s="77"/>
      <c r="U508" s="77"/>
      <c r="V508" s="77"/>
      <c r="W508" s="77"/>
      <c r="X508" s="85">
        <v>55</v>
      </c>
      <c r="Y508" s="77"/>
      <c r="Z508" s="77"/>
      <c r="AA508" s="77"/>
      <c r="AB508" s="266">
        <f t="shared" ref="AB508:AB518" si="169">SUM(P509:AA509)</f>
        <v>95000</v>
      </c>
      <c r="AC508" s="290" t="s">
        <v>654</v>
      </c>
      <c r="AD508" s="290"/>
      <c r="AE508" s="290"/>
      <c r="AF508" s="290"/>
      <c r="AG508" s="312">
        <v>20</v>
      </c>
      <c r="AH508" s="260">
        <f>SUM(P509:U509)</f>
        <v>0</v>
      </c>
      <c r="AI508" s="290"/>
    </row>
    <row r="509" spans="1:35" ht="22.15" customHeight="1">
      <c r="A509" s="375"/>
      <c r="B509" s="375"/>
      <c r="C509" s="293"/>
      <c r="D509" s="375"/>
      <c r="E509" s="375"/>
      <c r="F509" s="471"/>
      <c r="G509" s="317"/>
      <c r="H509" s="296"/>
      <c r="I509" s="296"/>
      <c r="J509" s="296"/>
      <c r="K509" s="317"/>
      <c r="L509" s="293"/>
      <c r="M509" s="293"/>
      <c r="N509" s="375"/>
      <c r="O509" s="85" t="s">
        <v>19</v>
      </c>
      <c r="P509" s="24"/>
      <c r="Q509" s="23"/>
      <c r="R509" s="23"/>
      <c r="S509" s="23"/>
      <c r="T509" s="23"/>
      <c r="U509" s="23"/>
      <c r="V509" s="23"/>
      <c r="W509" s="23"/>
      <c r="X509" s="23">
        <v>95000</v>
      </c>
      <c r="Y509" s="23"/>
      <c r="Z509" s="23"/>
      <c r="AA509" s="23"/>
      <c r="AB509" s="267"/>
      <c r="AC509" s="290"/>
      <c r="AD509" s="290"/>
      <c r="AE509" s="290"/>
      <c r="AF509" s="290"/>
      <c r="AG509" s="313"/>
      <c r="AH509" s="273"/>
      <c r="AI509" s="290"/>
    </row>
    <row r="510" spans="1:35">
      <c r="A510" s="375"/>
      <c r="B510" s="375"/>
      <c r="C510" s="293" t="s">
        <v>83</v>
      </c>
      <c r="D510" s="375">
        <v>6</v>
      </c>
      <c r="E510" s="375" t="s">
        <v>80</v>
      </c>
      <c r="F510" s="471" t="s">
        <v>1073</v>
      </c>
      <c r="G510" s="316"/>
      <c r="H510" s="296"/>
      <c r="I510" s="296" t="s">
        <v>75</v>
      </c>
      <c r="J510" s="296" t="s">
        <v>76</v>
      </c>
      <c r="K510" s="316"/>
      <c r="L510" s="293" t="s">
        <v>78</v>
      </c>
      <c r="M510" s="293"/>
      <c r="N510" s="312" t="s">
        <v>84</v>
      </c>
      <c r="O510" s="85" t="s">
        <v>50</v>
      </c>
      <c r="P510" s="85">
        <v>15</v>
      </c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266">
        <f t="shared" si="169"/>
        <v>2250</v>
      </c>
      <c r="AC510" s="290"/>
      <c r="AD510" s="354"/>
      <c r="AE510" s="354">
        <v>243180</v>
      </c>
      <c r="AF510" s="293" t="s">
        <v>939</v>
      </c>
      <c r="AG510" s="312">
        <v>10</v>
      </c>
      <c r="AH510" s="260">
        <f>SUM(P511:U511)</f>
        <v>2250</v>
      </c>
      <c r="AI510" s="354"/>
    </row>
    <row r="511" spans="1:35" ht="26.45" customHeight="1">
      <c r="A511" s="375"/>
      <c r="B511" s="375"/>
      <c r="C511" s="293"/>
      <c r="D511" s="375"/>
      <c r="E511" s="375"/>
      <c r="F511" s="471"/>
      <c r="G511" s="317"/>
      <c r="H511" s="296"/>
      <c r="I511" s="296"/>
      <c r="J511" s="296"/>
      <c r="K511" s="317"/>
      <c r="L511" s="293"/>
      <c r="M511" s="293"/>
      <c r="N511" s="313"/>
      <c r="O511" s="85" t="s">
        <v>19</v>
      </c>
      <c r="P511" s="201">
        <v>2250</v>
      </c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67"/>
      <c r="AC511" s="290"/>
      <c r="AD511" s="290"/>
      <c r="AE511" s="290"/>
      <c r="AF511" s="293"/>
      <c r="AG511" s="313"/>
      <c r="AH511" s="273"/>
      <c r="AI511" s="290"/>
    </row>
    <row r="512" spans="1:35">
      <c r="A512" s="375"/>
      <c r="B512" s="375"/>
      <c r="C512" s="293" t="s">
        <v>85</v>
      </c>
      <c r="D512" s="375">
        <v>3</v>
      </c>
      <c r="E512" s="375" t="s">
        <v>80</v>
      </c>
      <c r="F512" s="471" t="s">
        <v>1074</v>
      </c>
      <c r="G512" s="316"/>
      <c r="H512" s="296"/>
      <c r="I512" s="296" t="s">
        <v>75</v>
      </c>
      <c r="J512" s="296" t="s">
        <v>76</v>
      </c>
      <c r="K512" s="316"/>
      <c r="L512" s="293" t="s">
        <v>78</v>
      </c>
      <c r="M512" s="293"/>
      <c r="N512" s="312" t="s">
        <v>84</v>
      </c>
      <c r="O512" s="85" t="s">
        <v>50</v>
      </c>
      <c r="P512" s="86"/>
      <c r="Q512" s="85">
        <v>15</v>
      </c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266">
        <f t="shared" si="169"/>
        <v>2250</v>
      </c>
      <c r="AC512" s="290"/>
      <c r="AD512" s="354"/>
      <c r="AE512" s="354">
        <v>243203</v>
      </c>
      <c r="AF512" s="293" t="s">
        <v>939</v>
      </c>
      <c r="AG512" s="312">
        <v>20</v>
      </c>
      <c r="AH512" s="260">
        <f>SUM(P513:U513)</f>
        <v>2250</v>
      </c>
      <c r="AI512" s="354"/>
    </row>
    <row r="513" spans="1:35" ht="25.15" customHeight="1">
      <c r="A513" s="375"/>
      <c r="B513" s="375"/>
      <c r="C513" s="293"/>
      <c r="D513" s="375"/>
      <c r="E513" s="375"/>
      <c r="F513" s="471"/>
      <c r="G513" s="317"/>
      <c r="H513" s="296"/>
      <c r="I513" s="296"/>
      <c r="J513" s="296"/>
      <c r="K513" s="317"/>
      <c r="L513" s="293"/>
      <c r="M513" s="293"/>
      <c r="N513" s="313"/>
      <c r="O513" s="85" t="s">
        <v>19</v>
      </c>
      <c r="P513" s="24"/>
      <c r="Q513" s="22">
        <v>2250</v>
      </c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67"/>
      <c r="AC513" s="290"/>
      <c r="AD513" s="290"/>
      <c r="AE513" s="290"/>
      <c r="AF513" s="293"/>
      <c r="AG513" s="313"/>
      <c r="AH513" s="273"/>
      <c r="AI513" s="290"/>
    </row>
    <row r="514" spans="1:35">
      <c r="A514" s="375"/>
      <c r="B514" s="375"/>
      <c r="C514" s="293" t="s">
        <v>86</v>
      </c>
      <c r="D514" s="375">
        <v>2</v>
      </c>
      <c r="E514" s="375" t="s">
        <v>87</v>
      </c>
      <c r="F514" s="471" t="s">
        <v>1075</v>
      </c>
      <c r="G514" s="316"/>
      <c r="H514" s="296"/>
      <c r="I514" s="296" t="s">
        <v>75</v>
      </c>
      <c r="J514" s="296" t="s">
        <v>76</v>
      </c>
      <c r="K514" s="316"/>
      <c r="L514" s="293" t="s">
        <v>78</v>
      </c>
      <c r="M514" s="293"/>
      <c r="N514" s="312" t="s">
        <v>719</v>
      </c>
      <c r="O514" s="85" t="s">
        <v>88</v>
      </c>
      <c r="P514" s="86"/>
      <c r="Q514" s="77"/>
      <c r="R514" s="202">
        <v>2</v>
      </c>
      <c r="S514" s="202">
        <v>1</v>
      </c>
      <c r="T514" s="202">
        <v>1</v>
      </c>
      <c r="U514" s="202">
        <v>1</v>
      </c>
      <c r="V514" s="202">
        <v>2</v>
      </c>
      <c r="W514" s="202">
        <v>1</v>
      </c>
      <c r="X514" s="202">
        <v>1</v>
      </c>
      <c r="Y514" s="77"/>
      <c r="Z514" s="77"/>
      <c r="AA514" s="77"/>
      <c r="AB514" s="266">
        <f t="shared" si="169"/>
        <v>19850</v>
      </c>
      <c r="AC514" s="290"/>
      <c r="AD514" s="549"/>
      <c r="AE514" s="540" t="s">
        <v>940</v>
      </c>
      <c r="AF514" s="293" t="s">
        <v>939</v>
      </c>
      <c r="AG514" s="312">
        <v>20</v>
      </c>
      <c r="AH514" s="260">
        <f>SUM(P515:U515)</f>
        <v>11250</v>
      </c>
      <c r="AI514" s="549"/>
    </row>
    <row r="515" spans="1:35" ht="25.15" customHeight="1">
      <c r="A515" s="375"/>
      <c r="B515" s="375"/>
      <c r="C515" s="293"/>
      <c r="D515" s="375"/>
      <c r="E515" s="375"/>
      <c r="F515" s="471"/>
      <c r="G515" s="317"/>
      <c r="H515" s="296"/>
      <c r="I515" s="296"/>
      <c r="J515" s="296"/>
      <c r="K515" s="317"/>
      <c r="L515" s="293"/>
      <c r="M515" s="293"/>
      <c r="N515" s="313"/>
      <c r="O515" s="85" t="s">
        <v>19</v>
      </c>
      <c r="P515" s="24"/>
      <c r="Q515" s="23"/>
      <c r="R515" s="23">
        <v>4500</v>
      </c>
      <c r="S515" s="23">
        <v>2250</v>
      </c>
      <c r="T515" s="23">
        <v>2250</v>
      </c>
      <c r="U515" s="23">
        <v>2250</v>
      </c>
      <c r="V515" s="23">
        <v>4500</v>
      </c>
      <c r="W515" s="23">
        <v>2100</v>
      </c>
      <c r="X515" s="23">
        <v>2000</v>
      </c>
      <c r="Y515" s="23"/>
      <c r="Z515" s="23"/>
      <c r="AA515" s="23"/>
      <c r="AB515" s="267"/>
      <c r="AC515" s="290"/>
      <c r="AD515" s="550"/>
      <c r="AE515" s="541"/>
      <c r="AF515" s="293"/>
      <c r="AG515" s="313"/>
      <c r="AH515" s="273"/>
      <c r="AI515" s="550"/>
    </row>
    <row r="516" spans="1:35">
      <c r="A516" s="375"/>
      <c r="B516" s="375"/>
      <c r="C516" s="293" t="s">
        <v>89</v>
      </c>
      <c r="D516" s="375">
        <v>4</v>
      </c>
      <c r="E516" s="375" t="s">
        <v>87</v>
      </c>
      <c r="F516" s="471" t="s">
        <v>1076</v>
      </c>
      <c r="G516" s="316"/>
      <c r="H516" s="296"/>
      <c r="I516" s="296" t="s">
        <v>75</v>
      </c>
      <c r="J516" s="296" t="s">
        <v>76</v>
      </c>
      <c r="K516" s="316"/>
      <c r="L516" s="293" t="s">
        <v>90</v>
      </c>
      <c r="M516" s="293"/>
      <c r="N516" s="312" t="s">
        <v>84</v>
      </c>
      <c r="O516" s="85" t="s">
        <v>50</v>
      </c>
      <c r="P516" s="86"/>
      <c r="Q516" s="77"/>
      <c r="R516" s="77"/>
      <c r="S516" s="77"/>
      <c r="T516" s="86">
        <v>15</v>
      </c>
      <c r="U516" s="77"/>
      <c r="V516" s="77"/>
      <c r="W516" s="77"/>
      <c r="X516" s="77"/>
      <c r="Y516" s="77"/>
      <c r="Z516" s="77"/>
      <c r="AA516" s="77"/>
      <c r="AB516" s="266">
        <f t="shared" si="169"/>
        <v>2250</v>
      </c>
      <c r="AC516" s="290"/>
      <c r="AD516" s="290"/>
      <c r="AE516" s="290"/>
      <c r="AF516" s="290"/>
      <c r="AG516" s="312">
        <v>20</v>
      </c>
      <c r="AH516" s="260">
        <f>SUM(P517:U517)</f>
        <v>2250</v>
      </c>
      <c r="AI516" s="290"/>
    </row>
    <row r="517" spans="1:35" ht="28.15" customHeight="1">
      <c r="A517" s="375"/>
      <c r="B517" s="375"/>
      <c r="C517" s="293"/>
      <c r="D517" s="375"/>
      <c r="E517" s="375"/>
      <c r="F517" s="471"/>
      <c r="G517" s="317"/>
      <c r="H517" s="296"/>
      <c r="I517" s="296"/>
      <c r="J517" s="296"/>
      <c r="K517" s="317"/>
      <c r="L517" s="293"/>
      <c r="M517" s="293"/>
      <c r="N517" s="313"/>
      <c r="O517" s="85" t="s">
        <v>19</v>
      </c>
      <c r="P517" s="24"/>
      <c r="Q517" s="23"/>
      <c r="R517" s="23"/>
      <c r="S517" s="23"/>
      <c r="T517" s="24">
        <v>2250</v>
      </c>
      <c r="U517" s="23"/>
      <c r="V517" s="23"/>
      <c r="W517" s="23"/>
      <c r="X517" s="23"/>
      <c r="Y517" s="23"/>
      <c r="Z517" s="23"/>
      <c r="AA517" s="23"/>
      <c r="AB517" s="267"/>
      <c r="AC517" s="290"/>
      <c r="AD517" s="290"/>
      <c r="AE517" s="290"/>
      <c r="AF517" s="290"/>
      <c r="AG517" s="313"/>
      <c r="AH517" s="273"/>
      <c r="AI517" s="290"/>
    </row>
    <row r="518" spans="1:35">
      <c r="A518" s="375"/>
      <c r="B518" s="375"/>
      <c r="C518" s="293" t="s">
        <v>91</v>
      </c>
      <c r="D518" s="375">
        <v>5</v>
      </c>
      <c r="E518" s="375" t="s">
        <v>80</v>
      </c>
      <c r="F518" s="471" t="s">
        <v>1073</v>
      </c>
      <c r="G518" s="316"/>
      <c r="H518" s="296"/>
      <c r="I518" s="296" t="s">
        <v>75</v>
      </c>
      <c r="J518" s="296" t="s">
        <v>76</v>
      </c>
      <c r="K518" s="316"/>
      <c r="L518" s="293" t="s">
        <v>92</v>
      </c>
      <c r="M518" s="293" t="s">
        <v>93</v>
      </c>
      <c r="N518" s="312" t="s">
        <v>151</v>
      </c>
      <c r="O518" s="85" t="s">
        <v>94</v>
      </c>
      <c r="P518" s="86"/>
      <c r="Q518" s="77"/>
      <c r="R518" s="77"/>
      <c r="S518" s="77"/>
      <c r="T518" s="77"/>
      <c r="U518" s="77"/>
      <c r="V518" s="77"/>
      <c r="W518" s="77"/>
      <c r="X518" s="77"/>
      <c r="Y518" s="77"/>
      <c r="Z518" s="85">
        <v>8</v>
      </c>
      <c r="AA518" s="85"/>
      <c r="AB518" s="266">
        <f t="shared" si="169"/>
        <v>30000</v>
      </c>
      <c r="AC518" s="290"/>
      <c r="AD518" s="290"/>
      <c r="AE518" s="290"/>
      <c r="AF518" s="290"/>
      <c r="AG518" s="312">
        <v>10</v>
      </c>
      <c r="AH518" s="260">
        <f>SUM(P519:U519)</f>
        <v>17500</v>
      </c>
      <c r="AI518" s="290"/>
    </row>
    <row r="519" spans="1:35" ht="24" customHeight="1">
      <c r="A519" s="375"/>
      <c r="B519" s="375"/>
      <c r="C519" s="293"/>
      <c r="D519" s="375"/>
      <c r="E519" s="375"/>
      <c r="F519" s="471"/>
      <c r="G519" s="317"/>
      <c r="H519" s="296"/>
      <c r="I519" s="296"/>
      <c r="J519" s="296"/>
      <c r="K519" s="317"/>
      <c r="L519" s="293"/>
      <c r="M519" s="293"/>
      <c r="N519" s="313"/>
      <c r="O519" s="85" t="s">
        <v>19</v>
      </c>
      <c r="P519" s="35">
        <v>2500</v>
      </c>
      <c r="Q519" s="35">
        <v>2500</v>
      </c>
      <c r="R519" s="35">
        <f>2500+2500</f>
        <v>5000</v>
      </c>
      <c r="S519" s="35">
        <v>2500</v>
      </c>
      <c r="T519" s="35">
        <v>2500</v>
      </c>
      <c r="U519" s="35">
        <v>2500</v>
      </c>
      <c r="V519" s="35">
        <v>2500</v>
      </c>
      <c r="W519" s="35">
        <v>2500</v>
      </c>
      <c r="X519" s="35">
        <v>2500</v>
      </c>
      <c r="Y519" s="35">
        <v>2500</v>
      </c>
      <c r="Z519" s="35">
        <v>2500</v>
      </c>
      <c r="AA519" s="35"/>
      <c r="AB519" s="267"/>
      <c r="AC519" s="290"/>
      <c r="AD519" s="290"/>
      <c r="AE519" s="290"/>
      <c r="AF519" s="290"/>
      <c r="AG519" s="313"/>
      <c r="AH519" s="273"/>
      <c r="AI519" s="290"/>
    </row>
    <row r="520" spans="1:35" s="66" customFormat="1" ht="21.6" customHeight="1">
      <c r="A520" s="347">
        <v>54</v>
      </c>
      <c r="B520" s="347" t="s">
        <v>1171</v>
      </c>
      <c r="C520" s="374" t="s">
        <v>861</v>
      </c>
      <c r="D520" s="347">
        <v>2</v>
      </c>
      <c r="E520" s="347" t="s">
        <v>73</v>
      </c>
      <c r="F520" s="470" t="s">
        <v>1073</v>
      </c>
      <c r="G520" s="314">
        <v>2</v>
      </c>
      <c r="H520" s="275" t="s">
        <v>74</v>
      </c>
      <c r="I520" s="275" t="s">
        <v>75</v>
      </c>
      <c r="J520" s="275" t="s">
        <v>76</v>
      </c>
      <c r="K520" s="314" t="s">
        <v>77</v>
      </c>
      <c r="L520" s="374"/>
      <c r="M520" s="374"/>
      <c r="N520" s="347" t="s">
        <v>71</v>
      </c>
      <c r="O520" s="89" t="s">
        <v>41</v>
      </c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  <c r="AA520" s="87">
        <v>1</v>
      </c>
      <c r="AB520" s="265">
        <f>SUM(P521:AA521)</f>
        <v>0</v>
      </c>
      <c r="AC520" s="262" t="s">
        <v>998</v>
      </c>
      <c r="AD520" s="264" t="s">
        <v>986</v>
      </c>
      <c r="AE520" s="264"/>
      <c r="AF520" s="264"/>
      <c r="AG520" s="322">
        <v>100</v>
      </c>
      <c r="AH520" s="265">
        <f>SUM(AH522:AH527)</f>
        <v>0</v>
      </c>
      <c r="AI520" s="264" t="s">
        <v>986</v>
      </c>
    </row>
    <row r="521" spans="1:35" s="66" customFormat="1" ht="25.9" customHeight="1">
      <c r="A521" s="347"/>
      <c r="B521" s="347"/>
      <c r="C521" s="374"/>
      <c r="D521" s="347"/>
      <c r="E521" s="347"/>
      <c r="F521" s="470"/>
      <c r="G521" s="315"/>
      <c r="H521" s="275"/>
      <c r="I521" s="275"/>
      <c r="J521" s="275"/>
      <c r="K521" s="315"/>
      <c r="L521" s="374"/>
      <c r="M521" s="374"/>
      <c r="N521" s="347"/>
      <c r="O521" s="89" t="s">
        <v>19</v>
      </c>
      <c r="P521" s="90">
        <f>SUM(P523,P525,P527)</f>
        <v>0</v>
      </c>
      <c r="Q521" s="90">
        <f t="shared" ref="Q521:AA521" si="170">SUM(Q523,Q525,Q527)</f>
        <v>0</v>
      </c>
      <c r="R521" s="90">
        <f t="shared" si="170"/>
        <v>0</v>
      </c>
      <c r="S521" s="90">
        <f t="shared" si="170"/>
        <v>0</v>
      </c>
      <c r="T521" s="90">
        <f t="shared" si="170"/>
        <v>0</v>
      </c>
      <c r="U521" s="90">
        <f t="shared" si="170"/>
        <v>0</v>
      </c>
      <c r="V521" s="90">
        <f t="shared" si="170"/>
        <v>0</v>
      </c>
      <c r="W521" s="90">
        <f t="shared" si="170"/>
        <v>0</v>
      </c>
      <c r="X521" s="90">
        <f t="shared" si="170"/>
        <v>0</v>
      </c>
      <c r="Y521" s="90">
        <f t="shared" si="170"/>
        <v>0</v>
      </c>
      <c r="Z521" s="90">
        <f t="shared" si="170"/>
        <v>0</v>
      </c>
      <c r="AA521" s="90">
        <f t="shared" si="170"/>
        <v>0</v>
      </c>
      <c r="AB521" s="265"/>
      <c r="AC521" s="262"/>
      <c r="AD521" s="264"/>
      <c r="AE521" s="264"/>
      <c r="AF521" s="264"/>
      <c r="AG521" s="323"/>
      <c r="AH521" s="265"/>
      <c r="AI521" s="264"/>
    </row>
    <row r="522" spans="1:35" ht="34.9" customHeight="1">
      <c r="A522" s="375"/>
      <c r="B522" s="375"/>
      <c r="C522" s="293" t="s">
        <v>95</v>
      </c>
      <c r="D522" s="375">
        <v>3</v>
      </c>
      <c r="E522" s="375" t="s">
        <v>80</v>
      </c>
      <c r="F522" s="471" t="s">
        <v>1073</v>
      </c>
      <c r="G522" s="316"/>
      <c r="H522" s="296"/>
      <c r="I522" s="296" t="s">
        <v>75</v>
      </c>
      <c r="J522" s="296" t="s">
        <v>76</v>
      </c>
      <c r="K522" s="316"/>
      <c r="L522" s="293" t="s">
        <v>96</v>
      </c>
      <c r="M522" s="293"/>
      <c r="N522" s="375" t="s">
        <v>151</v>
      </c>
      <c r="O522" s="85" t="s">
        <v>94</v>
      </c>
      <c r="P522" s="86"/>
      <c r="Q522" s="85">
        <v>8</v>
      </c>
      <c r="R522" s="85"/>
      <c r="S522" s="77"/>
      <c r="T522" s="77"/>
      <c r="U522" s="77"/>
      <c r="V522" s="77"/>
      <c r="W522" s="77"/>
      <c r="X522" s="77"/>
      <c r="Y522" s="77"/>
      <c r="Z522" s="77"/>
      <c r="AA522" s="77"/>
      <c r="AB522" s="266">
        <f t="shared" ref="AB522:AB526" si="171">SUM(P523:AA523)</f>
        <v>0</v>
      </c>
      <c r="AC522" s="290"/>
      <c r="AD522" s="354"/>
      <c r="AE522" s="354">
        <v>243217</v>
      </c>
      <c r="AF522" s="293" t="s">
        <v>939</v>
      </c>
      <c r="AG522" s="312">
        <v>40</v>
      </c>
      <c r="AH522" s="260">
        <f>SUM(P523:U523)</f>
        <v>0</v>
      </c>
      <c r="AI522" s="354"/>
    </row>
    <row r="523" spans="1:35" ht="24" customHeight="1">
      <c r="A523" s="375"/>
      <c r="B523" s="375"/>
      <c r="C523" s="293"/>
      <c r="D523" s="375"/>
      <c r="E523" s="375"/>
      <c r="F523" s="471"/>
      <c r="G523" s="317"/>
      <c r="H523" s="296"/>
      <c r="I523" s="296"/>
      <c r="J523" s="296"/>
      <c r="K523" s="317"/>
      <c r="L523" s="293"/>
      <c r="M523" s="293"/>
      <c r="N523" s="375"/>
      <c r="O523" s="85" t="s">
        <v>19</v>
      </c>
      <c r="P523" s="86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267"/>
      <c r="AC523" s="290"/>
      <c r="AD523" s="290"/>
      <c r="AE523" s="290"/>
      <c r="AF523" s="293"/>
      <c r="AG523" s="313"/>
      <c r="AH523" s="273"/>
      <c r="AI523" s="290"/>
    </row>
    <row r="524" spans="1:35">
      <c r="A524" s="375"/>
      <c r="B524" s="375"/>
      <c r="C524" s="293" t="s">
        <v>97</v>
      </c>
      <c r="D524" s="375">
        <v>2</v>
      </c>
      <c r="E524" s="375" t="s">
        <v>80</v>
      </c>
      <c r="F524" s="471" t="s">
        <v>1073</v>
      </c>
      <c r="G524" s="316"/>
      <c r="H524" s="296"/>
      <c r="I524" s="296" t="s">
        <v>75</v>
      </c>
      <c r="J524" s="296" t="s">
        <v>76</v>
      </c>
      <c r="K524" s="316"/>
      <c r="L524" s="293" t="s">
        <v>98</v>
      </c>
      <c r="M524" s="293" t="s">
        <v>99</v>
      </c>
      <c r="N524" s="312" t="s">
        <v>215</v>
      </c>
      <c r="O524" s="85" t="s">
        <v>94</v>
      </c>
      <c r="P524" s="85"/>
      <c r="Q524" s="77"/>
      <c r="R524" s="77"/>
      <c r="S524" s="77"/>
      <c r="T524" s="77"/>
      <c r="U524" s="85"/>
      <c r="V524" s="92"/>
      <c r="W524" s="77"/>
      <c r="X524" s="222"/>
      <c r="Y524" s="85">
        <v>1</v>
      </c>
      <c r="Z524" s="77"/>
      <c r="AA524" s="77"/>
      <c r="AB524" s="266">
        <f t="shared" si="171"/>
        <v>0</v>
      </c>
      <c r="AC524" s="290"/>
      <c r="AD524" s="290"/>
      <c r="AE524" s="290"/>
      <c r="AF524" s="290"/>
      <c r="AG524" s="312">
        <v>20</v>
      </c>
      <c r="AH524" s="260">
        <f>SUM(P525:U525)</f>
        <v>0</v>
      </c>
      <c r="AI524" s="290"/>
    </row>
    <row r="525" spans="1:35" ht="28.9" customHeight="1">
      <c r="A525" s="375"/>
      <c r="B525" s="375"/>
      <c r="C525" s="293"/>
      <c r="D525" s="375"/>
      <c r="E525" s="375"/>
      <c r="F525" s="471"/>
      <c r="G525" s="317"/>
      <c r="H525" s="296"/>
      <c r="I525" s="296"/>
      <c r="J525" s="296"/>
      <c r="K525" s="317"/>
      <c r="L525" s="293"/>
      <c r="M525" s="293"/>
      <c r="N525" s="313"/>
      <c r="O525" s="85" t="s">
        <v>19</v>
      </c>
      <c r="P525" s="203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267"/>
      <c r="AC525" s="290"/>
      <c r="AD525" s="290"/>
      <c r="AE525" s="290"/>
      <c r="AF525" s="290"/>
      <c r="AG525" s="313"/>
      <c r="AH525" s="273"/>
      <c r="AI525" s="290"/>
    </row>
    <row r="526" spans="1:35">
      <c r="A526" s="375"/>
      <c r="B526" s="375"/>
      <c r="C526" s="293" t="s">
        <v>100</v>
      </c>
      <c r="D526" s="375">
        <v>1</v>
      </c>
      <c r="E526" s="375" t="s">
        <v>80</v>
      </c>
      <c r="F526" s="471" t="s">
        <v>1074</v>
      </c>
      <c r="G526" s="316"/>
      <c r="H526" s="296"/>
      <c r="I526" s="296" t="s">
        <v>75</v>
      </c>
      <c r="J526" s="296" t="s">
        <v>76</v>
      </c>
      <c r="K526" s="316"/>
      <c r="L526" s="293" t="s">
        <v>96</v>
      </c>
      <c r="M526" s="293"/>
      <c r="N526" s="312" t="s">
        <v>151</v>
      </c>
      <c r="O526" s="85" t="s">
        <v>94</v>
      </c>
      <c r="P526" s="86"/>
      <c r="Q526" s="85"/>
      <c r="R526" s="77"/>
      <c r="S526" s="77"/>
      <c r="T526" s="77"/>
      <c r="U526" s="77"/>
      <c r="V526" s="77"/>
      <c r="W526" s="77"/>
      <c r="X526" s="77"/>
      <c r="Y526" s="85">
        <v>4</v>
      </c>
      <c r="Z526" s="85">
        <v>4</v>
      </c>
      <c r="AA526" s="77"/>
      <c r="AB526" s="266">
        <f t="shared" si="171"/>
        <v>0</v>
      </c>
      <c r="AC526" s="290"/>
      <c r="AD526" s="290"/>
      <c r="AE526" s="290"/>
      <c r="AF526" s="290"/>
      <c r="AG526" s="312">
        <v>40</v>
      </c>
      <c r="AH526" s="260">
        <f>SUM(P527:U527)</f>
        <v>0</v>
      </c>
      <c r="AI526" s="290"/>
    </row>
    <row r="527" spans="1:35" ht="43.5" customHeight="1">
      <c r="A527" s="375"/>
      <c r="B527" s="375"/>
      <c r="C527" s="293"/>
      <c r="D527" s="375"/>
      <c r="E527" s="375"/>
      <c r="F527" s="471"/>
      <c r="G527" s="317"/>
      <c r="H527" s="296"/>
      <c r="I527" s="296"/>
      <c r="J527" s="296"/>
      <c r="K527" s="317"/>
      <c r="L527" s="293"/>
      <c r="M527" s="293"/>
      <c r="N527" s="313"/>
      <c r="O527" s="85" t="s">
        <v>19</v>
      </c>
      <c r="P527" s="86"/>
      <c r="Q527" s="85"/>
      <c r="R527" s="77"/>
      <c r="S527" s="77"/>
      <c r="T527" s="77"/>
      <c r="U527" s="77"/>
      <c r="V527" s="77"/>
      <c r="W527" s="77"/>
      <c r="X527" s="77"/>
      <c r="Y527" s="77"/>
      <c r="Z527" s="77" t="s">
        <v>101</v>
      </c>
      <c r="AA527" s="77"/>
      <c r="AB527" s="267"/>
      <c r="AC527" s="290"/>
      <c r="AD527" s="290"/>
      <c r="AE527" s="290"/>
      <c r="AF527" s="290"/>
      <c r="AG527" s="313"/>
      <c r="AH527" s="273"/>
      <c r="AI527" s="290"/>
    </row>
    <row r="528" spans="1:35" s="109" customFormat="1">
      <c r="A528" s="275">
        <v>55</v>
      </c>
      <c r="B528" s="275" t="s">
        <v>1172</v>
      </c>
      <c r="C528" s="294" t="s">
        <v>862</v>
      </c>
      <c r="D528" s="275">
        <v>3</v>
      </c>
      <c r="E528" s="295" t="s">
        <v>433</v>
      </c>
      <c r="F528" s="295" t="s">
        <v>1077</v>
      </c>
      <c r="G528" s="426" t="s">
        <v>434</v>
      </c>
      <c r="H528" s="295" t="s">
        <v>435</v>
      </c>
      <c r="I528" s="295" t="s">
        <v>436</v>
      </c>
      <c r="J528" s="295" t="s">
        <v>437</v>
      </c>
      <c r="K528" s="426" t="s">
        <v>38</v>
      </c>
      <c r="L528" s="294"/>
      <c r="M528" s="294"/>
      <c r="N528" s="275" t="s">
        <v>334</v>
      </c>
      <c r="O528" s="99" t="s">
        <v>335</v>
      </c>
      <c r="P528" s="133">
        <f>SUM(P530,P532,P534)</f>
        <v>0</v>
      </c>
      <c r="Q528" s="133">
        <f t="shared" ref="Q528:AA529" si="172">SUM(Q530,Q532,Q534)</f>
        <v>0</v>
      </c>
      <c r="R528" s="133">
        <f t="shared" si="172"/>
        <v>1</v>
      </c>
      <c r="S528" s="133">
        <f t="shared" si="172"/>
        <v>0</v>
      </c>
      <c r="T528" s="133">
        <f t="shared" si="172"/>
        <v>0</v>
      </c>
      <c r="U528" s="133">
        <f t="shared" si="172"/>
        <v>1</v>
      </c>
      <c r="V528" s="133">
        <f t="shared" si="172"/>
        <v>0</v>
      </c>
      <c r="W528" s="133">
        <f t="shared" si="172"/>
        <v>1</v>
      </c>
      <c r="X528" s="133">
        <f t="shared" si="172"/>
        <v>0</v>
      </c>
      <c r="Y528" s="133">
        <f t="shared" si="172"/>
        <v>0</v>
      </c>
      <c r="Z528" s="133">
        <f t="shared" si="172"/>
        <v>0</v>
      </c>
      <c r="AA528" s="133">
        <f t="shared" si="172"/>
        <v>0</v>
      </c>
      <c r="AB528" s="265">
        <f>SUM(P529:AA529)</f>
        <v>1500</v>
      </c>
      <c r="AC528" s="262" t="s">
        <v>998</v>
      </c>
      <c r="AD528" s="262" t="s">
        <v>987</v>
      </c>
      <c r="AE528" s="262"/>
      <c r="AF528" s="262"/>
      <c r="AG528" s="314">
        <f>SUM(AG530:AG535)</f>
        <v>100</v>
      </c>
      <c r="AH528" s="265">
        <f>SUM(AH530:AH535)</f>
        <v>0</v>
      </c>
      <c r="AI528" s="262" t="s">
        <v>987</v>
      </c>
    </row>
    <row r="529" spans="1:35" s="109" customFormat="1">
      <c r="A529" s="275"/>
      <c r="B529" s="275"/>
      <c r="C529" s="294"/>
      <c r="D529" s="275"/>
      <c r="E529" s="295"/>
      <c r="F529" s="295"/>
      <c r="G529" s="427"/>
      <c r="H529" s="295"/>
      <c r="I529" s="295"/>
      <c r="J529" s="295"/>
      <c r="K529" s="427"/>
      <c r="L529" s="294"/>
      <c r="M529" s="294"/>
      <c r="N529" s="275"/>
      <c r="O529" s="99" t="s">
        <v>19</v>
      </c>
      <c r="P529" s="133">
        <f>SUM(P531,P533,P535)</f>
        <v>0</v>
      </c>
      <c r="Q529" s="133">
        <f t="shared" si="172"/>
        <v>0</v>
      </c>
      <c r="R529" s="133">
        <f t="shared" si="172"/>
        <v>0</v>
      </c>
      <c r="S529" s="133">
        <f t="shared" si="172"/>
        <v>0</v>
      </c>
      <c r="T529" s="133">
        <f t="shared" si="172"/>
        <v>0</v>
      </c>
      <c r="U529" s="133">
        <f t="shared" si="172"/>
        <v>0</v>
      </c>
      <c r="V529" s="133">
        <f t="shared" si="172"/>
        <v>0</v>
      </c>
      <c r="W529" s="133">
        <f t="shared" si="172"/>
        <v>1500</v>
      </c>
      <c r="X529" s="133">
        <f t="shared" si="172"/>
        <v>0</v>
      </c>
      <c r="Y529" s="133">
        <f t="shared" si="172"/>
        <v>0</v>
      </c>
      <c r="Z529" s="133">
        <f t="shared" si="172"/>
        <v>0</v>
      </c>
      <c r="AA529" s="133">
        <f t="shared" si="172"/>
        <v>0</v>
      </c>
      <c r="AB529" s="265"/>
      <c r="AC529" s="262"/>
      <c r="AD529" s="262"/>
      <c r="AE529" s="262"/>
      <c r="AF529" s="262"/>
      <c r="AG529" s="315"/>
      <c r="AH529" s="265"/>
      <c r="AI529" s="262"/>
    </row>
    <row r="530" spans="1:35" s="45" customFormat="1">
      <c r="A530" s="296"/>
      <c r="B530" s="296"/>
      <c r="C530" s="304" t="s">
        <v>438</v>
      </c>
      <c r="D530" s="296">
        <v>2</v>
      </c>
      <c r="E530" s="302" t="s">
        <v>433</v>
      </c>
      <c r="F530" s="302" t="s">
        <v>1077</v>
      </c>
      <c r="G530" s="310"/>
      <c r="H530" s="302"/>
      <c r="I530" s="302" t="s">
        <v>436</v>
      </c>
      <c r="J530" s="302" t="s">
        <v>437</v>
      </c>
      <c r="K530" s="310"/>
      <c r="L530" s="304" t="s">
        <v>34</v>
      </c>
      <c r="M530" s="304"/>
      <c r="N530" s="296" t="s">
        <v>43</v>
      </c>
      <c r="O530" s="75" t="s">
        <v>42</v>
      </c>
      <c r="P530" s="136"/>
      <c r="Q530" s="136"/>
      <c r="R530" s="136">
        <v>1</v>
      </c>
      <c r="S530" s="136"/>
      <c r="T530" s="136"/>
      <c r="U530" s="136"/>
      <c r="V530" s="136"/>
      <c r="W530" s="136"/>
      <c r="X530" s="136"/>
      <c r="Y530" s="136"/>
      <c r="Z530" s="136"/>
      <c r="AA530" s="136"/>
      <c r="AB530" s="266">
        <f t="shared" ref="AB530" si="173">SUM(P531:AA531)</f>
        <v>0</v>
      </c>
      <c r="AC530" s="273"/>
      <c r="AD530" s="273"/>
      <c r="AE530" s="273"/>
      <c r="AF530" s="273"/>
      <c r="AG530" s="316">
        <v>20</v>
      </c>
      <c r="AH530" s="260">
        <f>SUM(P531:U531)</f>
        <v>0</v>
      </c>
      <c r="AI530" s="273"/>
    </row>
    <row r="531" spans="1:35" s="45" customFormat="1">
      <c r="A531" s="296"/>
      <c r="B531" s="296"/>
      <c r="C531" s="304"/>
      <c r="D531" s="296"/>
      <c r="E531" s="302"/>
      <c r="F531" s="302"/>
      <c r="G531" s="311"/>
      <c r="H531" s="302"/>
      <c r="I531" s="302"/>
      <c r="J531" s="302"/>
      <c r="K531" s="311"/>
      <c r="L531" s="304"/>
      <c r="M531" s="304"/>
      <c r="N531" s="296"/>
      <c r="O531" s="75" t="s">
        <v>19</v>
      </c>
      <c r="P531" s="136"/>
      <c r="Q531" s="136"/>
      <c r="R531" s="136"/>
      <c r="S531" s="136"/>
      <c r="T531" s="136"/>
      <c r="U531" s="136"/>
      <c r="V531" s="136"/>
      <c r="W531" s="136"/>
      <c r="X531" s="136"/>
      <c r="Y531" s="136"/>
      <c r="Z531" s="136"/>
      <c r="AA531" s="136"/>
      <c r="AB531" s="267"/>
      <c r="AC531" s="273"/>
      <c r="AD531" s="273"/>
      <c r="AE531" s="273"/>
      <c r="AF531" s="273"/>
      <c r="AG531" s="317"/>
      <c r="AH531" s="273"/>
      <c r="AI531" s="273"/>
    </row>
    <row r="532" spans="1:35" s="45" customFormat="1">
      <c r="A532" s="296"/>
      <c r="B532" s="296"/>
      <c r="C532" s="304" t="s">
        <v>439</v>
      </c>
      <c r="D532" s="296">
        <v>1</v>
      </c>
      <c r="E532" s="302" t="s">
        <v>433</v>
      </c>
      <c r="F532" s="302" t="s">
        <v>1077</v>
      </c>
      <c r="G532" s="310"/>
      <c r="H532" s="302"/>
      <c r="I532" s="302" t="s">
        <v>436</v>
      </c>
      <c r="J532" s="302" t="s">
        <v>437</v>
      </c>
      <c r="K532" s="310"/>
      <c r="L532" s="304" t="s">
        <v>34</v>
      </c>
      <c r="M532" s="304"/>
      <c r="N532" s="296" t="s">
        <v>334</v>
      </c>
      <c r="O532" s="75" t="s">
        <v>335</v>
      </c>
      <c r="P532" s="136"/>
      <c r="Q532" s="136"/>
      <c r="R532" s="136"/>
      <c r="S532" s="136"/>
      <c r="T532" s="136"/>
      <c r="U532" s="136">
        <v>1</v>
      </c>
      <c r="V532" s="136"/>
      <c r="W532" s="136"/>
      <c r="X532" s="136"/>
      <c r="Y532" s="136"/>
      <c r="Z532" s="136"/>
      <c r="AA532" s="136"/>
      <c r="AB532" s="266">
        <f t="shared" ref="AB532" si="174">SUM(P533:AA533)</f>
        <v>0</v>
      </c>
      <c r="AC532" s="273"/>
      <c r="AD532" s="273"/>
      <c r="AE532" s="273"/>
      <c r="AF532" s="273"/>
      <c r="AG532" s="316">
        <v>60</v>
      </c>
      <c r="AH532" s="266">
        <f>SUM(P533:U533)</f>
        <v>0</v>
      </c>
      <c r="AI532" s="273"/>
    </row>
    <row r="533" spans="1:35" s="45" customFormat="1">
      <c r="A533" s="296"/>
      <c r="B533" s="296"/>
      <c r="C533" s="304"/>
      <c r="D533" s="296"/>
      <c r="E533" s="302"/>
      <c r="F533" s="302"/>
      <c r="G533" s="311"/>
      <c r="H533" s="302"/>
      <c r="I533" s="302"/>
      <c r="J533" s="302"/>
      <c r="K533" s="311"/>
      <c r="L533" s="304"/>
      <c r="M533" s="304"/>
      <c r="N533" s="296"/>
      <c r="O533" s="75" t="s">
        <v>19</v>
      </c>
      <c r="P533" s="136"/>
      <c r="Q533" s="136"/>
      <c r="R533" s="136"/>
      <c r="S533" s="136"/>
      <c r="T533" s="136"/>
      <c r="U533" s="136"/>
      <c r="V533" s="136"/>
      <c r="W533" s="136"/>
      <c r="X533" s="136"/>
      <c r="Y533" s="136"/>
      <c r="Z533" s="136"/>
      <c r="AA533" s="136"/>
      <c r="AB533" s="267"/>
      <c r="AC533" s="273"/>
      <c r="AD533" s="273"/>
      <c r="AE533" s="273"/>
      <c r="AF533" s="273"/>
      <c r="AG533" s="317"/>
      <c r="AH533" s="267"/>
      <c r="AI533" s="273"/>
    </row>
    <row r="534" spans="1:35" s="45" customFormat="1">
      <c r="A534" s="296"/>
      <c r="B534" s="296"/>
      <c r="C534" s="304" t="s">
        <v>440</v>
      </c>
      <c r="D534" s="296">
        <v>3</v>
      </c>
      <c r="E534" s="302" t="s">
        <v>433</v>
      </c>
      <c r="F534" s="302" t="s">
        <v>1077</v>
      </c>
      <c r="G534" s="310"/>
      <c r="H534" s="302"/>
      <c r="I534" s="302" t="s">
        <v>436</v>
      </c>
      <c r="J534" s="302" t="s">
        <v>437</v>
      </c>
      <c r="K534" s="310"/>
      <c r="L534" s="304" t="s">
        <v>34</v>
      </c>
      <c r="M534" s="304"/>
      <c r="N534" s="296" t="s">
        <v>43</v>
      </c>
      <c r="O534" s="75" t="s">
        <v>42</v>
      </c>
      <c r="P534" s="136"/>
      <c r="Q534" s="136"/>
      <c r="R534" s="136"/>
      <c r="S534" s="136"/>
      <c r="T534" s="136"/>
      <c r="U534" s="136"/>
      <c r="V534" s="136"/>
      <c r="W534" s="136">
        <v>1</v>
      </c>
      <c r="X534" s="136"/>
      <c r="Y534" s="136"/>
      <c r="Z534" s="136"/>
      <c r="AA534" s="136"/>
      <c r="AB534" s="266">
        <f t="shared" ref="AB534" si="175">SUM(P535:AA535)</f>
        <v>1500</v>
      </c>
      <c r="AC534" s="273"/>
      <c r="AD534" s="273"/>
      <c r="AE534" s="273"/>
      <c r="AF534" s="273"/>
      <c r="AG534" s="316">
        <v>20</v>
      </c>
      <c r="AH534" s="266">
        <f>SUM(P535:U535)</f>
        <v>0</v>
      </c>
      <c r="AI534" s="273"/>
    </row>
    <row r="535" spans="1:35" s="45" customFormat="1">
      <c r="A535" s="296"/>
      <c r="B535" s="296"/>
      <c r="C535" s="304"/>
      <c r="D535" s="296"/>
      <c r="E535" s="302"/>
      <c r="F535" s="302"/>
      <c r="G535" s="311"/>
      <c r="H535" s="302"/>
      <c r="I535" s="302"/>
      <c r="J535" s="302"/>
      <c r="K535" s="311"/>
      <c r="L535" s="304"/>
      <c r="M535" s="304"/>
      <c r="N535" s="296"/>
      <c r="O535" s="75" t="s">
        <v>19</v>
      </c>
      <c r="P535" s="136"/>
      <c r="Q535" s="136"/>
      <c r="R535" s="136"/>
      <c r="S535" s="136"/>
      <c r="T535" s="136"/>
      <c r="U535" s="136"/>
      <c r="V535" s="136"/>
      <c r="W535" s="136">
        <v>1500</v>
      </c>
      <c r="X535" s="136"/>
      <c r="Y535" s="136"/>
      <c r="Z535" s="136"/>
      <c r="AA535" s="136"/>
      <c r="AB535" s="267"/>
      <c r="AC535" s="273"/>
      <c r="AD535" s="273"/>
      <c r="AE535" s="273"/>
      <c r="AF535" s="273"/>
      <c r="AG535" s="317"/>
      <c r="AH535" s="267"/>
      <c r="AI535" s="273"/>
    </row>
    <row r="536" spans="1:35" s="111" customFormat="1" ht="21.75" customHeight="1">
      <c r="A536" s="275">
        <v>56</v>
      </c>
      <c r="B536" s="275" t="s">
        <v>1173</v>
      </c>
      <c r="C536" s="294" t="s">
        <v>863</v>
      </c>
      <c r="D536" s="275">
        <v>4</v>
      </c>
      <c r="E536" s="295" t="s">
        <v>441</v>
      </c>
      <c r="F536" s="295" t="s">
        <v>1078</v>
      </c>
      <c r="G536" s="314">
        <v>1</v>
      </c>
      <c r="H536" s="275" t="s">
        <v>435</v>
      </c>
      <c r="I536" s="275" t="s">
        <v>106</v>
      </c>
      <c r="J536" s="275" t="s">
        <v>442</v>
      </c>
      <c r="K536" s="426" t="s">
        <v>38</v>
      </c>
      <c r="L536" s="294"/>
      <c r="M536" s="294"/>
      <c r="N536" s="275" t="s">
        <v>151</v>
      </c>
      <c r="O536" s="99" t="s">
        <v>216</v>
      </c>
      <c r="P536" s="112">
        <f>SUM(P538)</f>
        <v>0</v>
      </c>
      <c r="Q536" s="112">
        <f t="shared" ref="Q536:AA536" si="176">SUM(Q538)</f>
        <v>0</v>
      </c>
      <c r="R536" s="112">
        <f t="shared" si="176"/>
        <v>0</v>
      </c>
      <c r="S536" s="112">
        <f t="shared" si="176"/>
        <v>8</v>
      </c>
      <c r="T536" s="112">
        <f t="shared" si="176"/>
        <v>0</v>
      </c>
      <c r="U536" s="112">
        <f t="shared" si="176"/>
        <v>0</v>
      </c>
      <c r="V536" s="112">
        <f t="shared" si="176"/>
        <v>0</v>
      </c>
      <c r="W536" s="112">
        <f t="shared" si="176"/>
        <v>0</v>
      </c>
      <c r="X536" s="112">
        <f t="shared" si="176"/>
        <v>0</v>
      </c>
      <c r="Y536" s="112">
        <f t="shared" si="176"/>
        <v>0</v>
      </c>
      <c r="Z536" s="112">
        <f t="shared" si="176"/>
        <v>0</v>
      </c>
      <c r="AA536" s="112">
        <f t="shared" si="176"/>
        <v>0</v>
      </c>
      <c r="AB536" s="265">
        <f>SUM(P537:AA537)</f>
        <v>36400</v>
      </c>
      <c r="AC536" s="262" t="s">
        <v>998</v>
      </c>
      <c r="AD536" s="262" t="s">
        <v>987</v>
      </c>
      <c r="AE536" s="262"/>
      <c r="AF536" s="262"/>
      <c r="AG536" s="314">
        <v>100</v>
      </c>
      <c r="AH536" s="265">
        <f>SUM(AH538)</f>
        <v>36400</v>
      </c>
      <c r="AI536" s="262" t="s">
        <v>987</v>
      </c>
    </row>
    <row r="537" spans="1:35" s="111" customFormat="1">
      <c r="A537" s="275"/>
      <c r="B537" s="275"/>
      <c r="C537" s="294"/>
      <c r="D537" s="275"/>
      <c r="E537" s="295"/>
      <c r="F537" s="295"/>
      <c r="G537" s="315"/>
      <c r="H537" s="275"/>
      <c r="I537" s="275"/>
      <c r="J537" s="275"/>
      <c r="K537" s="427"/>
      <c r="L537" s="294"/>
      <c r="M537" s="294"/>
      <c r="N537" s="275"/>
      <c r="O537" s="99" t="s">
        <v>19</v>
      </c>
      <c r="P537" s="112">
        <f>SUM(P539)</f>
        <v>12920</v>
      </c>
      <c r="Q537" s="112">
        <f t="shared" ref="Q537:AA537" si="177">SUM(Q539)</f>
        <v>3420</v>
      </c>
      <c r="R537" s="112">
        <f t="shared" si="177"/>
        <v>12760</v>
      </c>
      <c r="S537" s="112">
        <f t="shared" si="177"/>
        <v>7300</v>
      </c>
      <c r="T537" s="112">
        <f t="shared" si="177"/>
        <v>0</v>
      </c>
      <c r="U537" s="112">
        <f t="shared" si="177"/>
        <v>0</v>
      </c>
      <c r="V537" s="112">
        <f t="shared" si="177"/>
        <v>0</v>
      </c>
      <c r="W537" s="112">
        <f t="shared" si="177"/>
        <v>0</v>
      </c>
      <c r="X537" s="112">
        <f t="shared" si="177"/>
        <v>0</v>
      </c>
      <c r="Y537" s="112">
        <f t="shared" si="177"/>
        <v>0</v>
      </c>
      <c r="Z537" s="112">
        <f t="shared" si="177"/>
        <v>0</v>
      </c>
      <c r="AA537" s="112">
        <f t="shared" si="177"/>
        <v>0</v>
      </c>
      <c r="AB537" s="265"/>
      <c r="AC537" s="262"/>
      <c r="AD537" s="262"/>
      <c r="AE537" s="262"/>
      <c r="AF537" s="262"/>
      <c r="AG537" s="315"/>
      <c r="AH537" s="265"/>
      <c r="AI537" s="262"/>
    </row>
    <row r="538" spans="1:35" s="45" customFormat="1" ht="37.5">
      <c r="A538" s="303"/>
      <c r="B538" s="303"/>
      <c r="C538" s="304" t="s">
        <v>444</v>
      </c>
      <c r="D538" s="296">
        <v>1</v>
      </c>
      <c r="E538" s="302" t="s">
        <v>441</v>
      </c>
      <c r="F538" s="302" t="s">
        <v>1078</v>
      </c>
      <c r="G538" s="316"/>
      <c r="H538" s="296"/>
      <c r="I538" s="296" t="s">
        <v>106</v>
      </c>
      <c r="J538" s="296" t="s">
        <v>442</v>
      </c>
      <c r="K538" s="310"/>
      <c r="L538" s="304"/>
      <c r="M538" s="304" t="s">
        <v>443</v>
      </c>
      <c r="N538" s="296" t="s">
        <v>151</v>
      </c>
      <c r="O538" s="75" t="s">
        <v>151</v>
      </c>
      <c r="P538" s="122"/>
      <c r="Q538" s="122"/>
      <c r="R538" s="122"/>
      <c r="S538" s="122">
        <v>8</v>
      </c>
      <c r="T538" s="122"/>
      <c r="U538" s="166"/>
      <c r="V538" s="166"/>
      <c r="W538" s="166"/>
      <c r="X538" s="166"/>
      <c r="Y538" s="166"/>
      <c r="Z538" s="166"/>
      <c r="AA538" s="166"/>
      <c r="AB538" s="266">
        <f t="shared" ref="AB538" si="178">SUM(P539:AA539)</f>
        <v>36400</v>
      </c>
      <c r="AC538" s="318"/>
      <c r="AD538" s="318"/>
      <c r="AE538" s="318"/>
      <c r="AF538" s="318"/>
      <c r="AG538" s="284">
        <v>100</v>
      </c>
      <c r="AH538" s="266">
        <f>SUM(P539:U539)</f>
        <v>36400</v>
      </c>
      <c r="AI538" s="318"/>
    </row>
    <row r="539" spans="1:35" s="45" customFormat="1" ht="21" customHeight="1">
      <c r="A539" s="303"/>
      <c r="B539" s="303"/>
      <c r="C539" s="304"/>
      <c r="D539" s="296"/>
      <c r="E539" s="302"/>
      <c r="F539" s="302"/>
      <c r="G539" s="317"/>
      <c r="H539" s="296"/>
      <c r="I539" s="296"/>
      <c r="J539" s="296"/>
      <c r="K539" s="311"/>
      <c r="L539" s="304"/>
      <c r="M539" s="304"/>
      <c r="N539" s="296"/>
      <c r="O539" s="75" t="s">
        <v>19</v>
      </c>
      <c r="P539" s="122">
        <v>12920</v>
      </c>
      <c r="Q539" s="122">
        <v>3420</v>
      </c>
      <c r="R539" s="122">
        <v>12760</v>
      </c>
      <c r="S539" s="122">
        <v>7300</v>
      </c>
      <c r="T539" s="122"/>
      <c r="U539" s="166"/>
      <c r="V539" s="166"/>
      <c r="W539" s="166"/>
      <c r="X539" s="166"/>
      <c r="Y539" s="166"/>
      <c r="Z539" s="166"/>
      <c r="AA539" s="166"/>
      <c r="AB539" s="267"/>
      <c r="AC539" s="318"/>
      <c r="AD539" s="318"/>
      <c r="AE539" s="318"/>
      <c r="AF539" s="318"/>
      <c r="AG539" s="285"/>
      <c r="AH539" s="267"/>
      <c r="AI539" s="318"/>
    </row>
    <row r="540" spans="1:35" s="109" customFormat="1">
      <c r="A540" s="275">
        <v>57</v>
      </c>
      <c r="B540" s="275" t="s">
        <v>1174</v>
      </c>
      <c r="C540" s="294" t="s">
        <v>864</v>
      </c>
      <c r="D540" s="275">
        <v>5</v>
      </c>
      <c r="E540" s="295" t="s">
        <v>441</v>
      </c>
      <c r="F540" s="295" t="s">
        <v>1078</v>
      </c>
      <c r="G540" s="314">
        <v>1</v>
      </c>
      <c r="H540" s="275" t="s">
        <v>435</v>
      </c>
      <c r="I540" s="295" t="s">
        <v>436</v>
      </c>
      <c r="J540" s="275" t="s">
        <v>445</v>
      </c>
      <c r="K540" s="426" t="s">
        <v>38</v>
      </c>
      <c r="L540" s="294"/>
      <c r="M540" s="294"/>
      <c r="N540" s="275" t="s">
        <v>151</v>
      </c>
      <c r="O540" s="99" t="s">
        <v>94</v>
      </c>
      <c r="P540" s="112">
        <f>SUM(P542,P544,P546)</f>
        <v>0</v>
      </c>
      <c r="Q540" s="112"/>
      <c r="R540" s="112"/>
      <c r="S540" s="112">
        <f t="shared" ref="S540:AA540" si="179">SUM(S542,S544,S546)</f>
        <v>0</v>
      </c>
      <c r="T540" s="112">
        <f t="shared" si="179"/>
        <v>0</v>
      </c>
      <c r="U540" s="112">
        <f t="shared" si="179"/>
        <v>0</v>
      </c>
      <c r="V540" s="112">
        <f t="shared" si="179"/>
        <v>3</v>
      </c>
      <c r="W540" s="112">
        <f t="shared" si="179"/>
        <v>3</v>
      </c>
      <c r="X540" s="112">
        <f t="shared" si="179"/>
        <v>2</v>
      </c>
      <c r="Y540" s="112">
        <f t="shared" si="179"/>
        <v>0</v>
      </c>
      <c r="Z540" s="112">
        <f t="shared" si="179"/>
        <v>0</v>
      </c>
      <c r="AA540" s="112">
        <f t="shared" si="179"/>
        <v>0</v>
      </c>
      <c r="AB540" s="265">
        <f>SUM(P541:AA541)</f>
        <v>133600</v>
      </c>
      <c r="AC540" s="262" t="s">
        <v>998</v>
      </c>
      <c r="AD540" s="262" t="s">
        <v>987</v>
      </c>
      <c r="AE540" s="262"/>
      <c r="AF540" s="262"/>
      <c r="AG540" s="314">
        <v>100</v>
      </c>
      <c r="AH540" s="265">
        <f>SUM(AH542:AH547)</f>
        <v>109800</v>
      </c>
      <c r="AI540" s="262" t="s">
        <v>987</v>
      </c>
    </row>
    <row r="541" spans="1:35" s="109" customFormat="1" ht="51" customHeight="1">
      <c r="A541" s="275"/>
      <c r="B541" s="275"/>
      <c r="C541" s="294"/>
      <c r="D541" s="275"/>
      <c r="E541" s="295"/>
      <c r="F541" s="295"/>
      <c r="G541" s="315"/>
      <c r="H541" s="275"/>
      <c r="I541" s="295"/>
      <c r="J541" s="275"/>
      <c r="K541" s="427"/>
      <c r="L541" s="294"/>
      <c r="M541" s="294"/>
      <c r="N541" s="275"/>
      <c r="O541" s="99" t="s">
        <v>19</v>
      </c>
      <c r="P541" s="112">
        <f>SUM(P543,P545,P547)</f>
        <v>0</v>
      </c>
      <c r="Q541" s="112">
        <f t="shared" ref="Q541:AA541" si="180">SUM(Q543,Q545,Q547)</f>
        <v>1200</v>
      </c>
      <c r="R541" s="112">
        <f t="shared" si="180"/>
        <v>108600</v>
      </c>
      <c r="S541" s="112">
        <f t="shared" si="180"/>
        <v>0</v>
      </c>
      <c r="T541" s="112">
        <f t="shared" si="180"/>
        <v>0</v>
      </c>
      <c r="U541" s="112">
        <f t="shared" si="180"/>
        <v>0</v>
      </c>
      <c r="V541" s="112">
        <f t="shared" si="180"/>
        <v>8000</v>
      </c>
      <c r="W541" s="112">
        <f t="shared" si="180"/>
        <v>8000</v>
      </c>
      <c r="X541" s="112">
        <f t="shared" si="180"/>
        <v>7800</v>
      </c>
      <c r="Y541" s="112">
        <f t="shared" si="180"/>
        <v>0</v>
      </c>
      <c r="Z541" s="112">
        <f t="shared" si="180"/>
        <v>0</v>
      </c>
      <c r="AA541" s="112">
        <f t="shared" si="180"/>
        <v>0</v>
      </c>
      <c r="AB541" s="265"/>
      <c r="AC541" s="262"/>
      <c r="AD541" s="262"/>
      <c r="AE541" s="262"/>
      <c r="AF541" s="262"/>
      <c r="AG541" s="315"/>
      <c r="AH541" s="265"/>
      <c r="AI541" s="262"/>
    </row>
    <row r="542" spans="1:35" s="45" customFormat="1">
      <c r="A542" s="296"/>
      <c r="B542" s="296"/>
      <c r="C542" s="304" t="s">
        <v>447</v>
      </c>
      <c r="D542" s="296"/>
      <c r="E542" s="302" t="s">
        <v>441</v>
      </c>
      <c r="F542" s="302" t="s">
        <v>1078</v>
      </c>
      <c r="G542" s="316"/>
      <c r="H542" s="296"/>
      <c r="I542" s="302" t="s">
        <v>436</v>
      </c>
      <c r="J542" s="296" t="s">
        <v>445</v>
      </c>
      <c r="K542" s="310"/>
      <c r="L542" s="304" t="s">
        <v>34</v>
      </c>
      <c r="M542" s="304" t="s">
        <v>448</v>
      </c>
      <c r="N542" s="296" t="s">
        <v>151</v>
      </c>
      <c r="O542" s="75" t="s">
        <v>94</v>
      </c>
      <c r="P542" s="122"/>
      <c r="Q542" s="155">
        <v>8</v>
      </c>
      <c r="R542" s="155"/>
      <c r="S542" s="155"/>
      <c r="T542" s="155"/>
      <c r="U542" s="155"/>
      <c r="V542" s="155"/>
      <c r="W542" s="155"/>
      <c r="X542" s="155"/>
      <c r="Y542" s="155"/>
      <c r="Z542" s="155"/>
      <c r="AA542" s="155"/>
      <c r="AB542" s="266">
        <f t="shared" ref="AB542" si="181">SUM(P543:AA543)</f>
        <v>1200</v>
      </c>
      <c r="AC542" s="273"/>
      <c r="AD542" s="273"/>
      <c r="AE542" s="273" t="s">
        <v>955</v>
      </c>
      <c r="AF542" s="273" t="s">
        <v>956</v>
      </c>
      <c r="AG542" s="316">
        <v>20</v>
      </c>
      <c r="AH542" s="266">
        <f>SUM(P543:U543)</f>
        <v>1200</v>
      </c>
      <c r="AI542" s="273"/>
    </row>
    <row r="543" spans="1:35" s="45" customFormat="1" ht="37.15" customHeight="1">
      <c r="A543" s="296"/>
      <c r="B543" s="296"/>
      <c r="C543" s="304"/>
      <c r="D543" s="296"/>
      <c r="E543" s="302"/>
      <c r="F543" s="302"/>
      <c r="G543" s="317"/>
      <c r="H543" s="296"/>
      <c r="I543" s="302"/>
      <c r="J543" s="296"/>
      <c r="K543" s="311"/>
      <c r="L543" s="304"/>
      <c r="M543" s="304"/>
      <c r="N543" s="296"/>
      <c r="O543" s="75" t="s">
        <v>19</v>
      </c>
      <c r="P543" s="122"/>
      <c r="Q543" s="155">
        <v>1200</v>
      </c>
      <c r="R543" s="155"/>
      <c r="S543" s="155"/>
      <c r="T543" s="155"/>
      <c r="U543" s="155"/>
      <c r="V543" s="155"/>
      <c r="W543" s="155"/>
      <c r="X543" s="155"/>
      <c r="Y543" s="155"/>
      <c r="Z543" s="155"/>
      <c r="AA543" s="155"/>
      <c r="AB543" s="267"/>
      <c r="AC543" s="273"/>
      <c r="AD543" s="273"/>
      <c r="AE543" s="273"/>
      <c r="AF543" s="273"/>
      <c r="AG543" s="317"/>
      <c r="AH543" s="267"/>
      <c r="AI543" s="273"/>
    </row>
    <row r="544" spans="1:35" s="45" customFormat="1">
      <c r="A544" s="296"/>
      <c r="B544" s="296"/>
      <c r="C544" s="304" t="s">
        <v>906</v>
      </c>
      <c r="D544" s="296"/>
      <c r="E544" s="302" t="s">
        <v>441</v>
      </c>
      <c r="F544" s="302" t="s">
        <v>1078</v>
      </c>
      <c r="G544" s="316"/>
      <c r="H544" s="296"/>
      <c r="I544" s="302" t="s">
        <v>436</v>
      </c>
      <c r="J544" s="296" t="s">
        <v>445</v>
      </c>
      <c r="K544" s="310"/>
      <c r="L544" s="304" t="s">
        <v>34</v>
      </c>
      <c r="M544" s="304" t="s">
        <v>446</v>
      </c>
      <c r="N544" s="296" t="s">
        <v>151</v>
      </c>
      <c r="O544" s="75" t="s">
        <v>94</v>
      </c>
      <c r="P544" s="122"/>
      <c r="Q544" s="155"/>
      <c r="R544" s="155">
        <v>8</v>
      </c>
      <c r="S544" s="155"/>
      <c r="T544" s="155"/>
      <c r="U544" s="155"/>
      <c r="V544" s="155"/>
      <c r="W544" s="155"/>
      <c r="X544" s="155"/>
      <c r="Y544" s="155"/>
      <c r="Z544" s="155"/>
      <c r="AA544" s="155"/>
      <c r="AB544" s="260">
        <f>SUM(P545:AA545)</f>
        <v>108600</v>
      </c>
      <c r="AC544" s="273" t="s">
        <v>654</v>
      </c>
      <c r="AD544" s="273"/>
      <c r="AE544" s="273" t="s">
        <v>957</v>
      </c>
      <c r="AF544" s="273" t="s">
        <v>958</v>
      </c>
      <c r="AG544" s="316">
        <v>50</v>
      </c>
      <c r="AH544" s="266">
        <f>SUM(P545:U545)</f>
        <v>108600</v>
      </c>
      <c r="AI544" s="273"/>
    </row>
    <row r="545" spans="1:35" s="45" customFormat="1" ht="26.45" customHeight="1">
      <c r="A545" s="296"/>
      <c r="B545" s="296"/>
      <c r="C545" s="304"/>
      <c r="D545" s="296"/>
      <c r="E545" s="302"/>
      <c r="F545" s="302"/>
      <c r="G545" s="317"/>
      <c r="H545" s="296"/>
      <c r="I545" s="302"/>
      <c r="J545" s="296"/>
      <c r="K545" s="311"/>
      <c r="L545" s="304"/>
      <c r="M545" s="304"/>
      <c r="N545" s="296"/>
      <c r="O545" s="75" t="s">
        <v>19</v>
      </c>
      <c r="P545" s="122"/>
      <c r="Q545" s="155"/>
      <c r="R545" s="155">
        <v>108600</v>
      </c>
      <c r="S545" s="155"/>
      <c r="T545" s="155"/>
      <c r="U545" s="155"/>
      <c r="V545" s="155"/>
      <c r="W545" s="155"/>
      <c r="X545" s="155"/>
      <c r="Y545" s="155"/>
      <c r="Z545" s="155"/>
      <c r="AA545" s="155"/>
      <c r="AB545" s="260"/>
      <c r="AC545" s="273"/>
      <c r="AD545" s="273"/>
      <c r="AE545" s="273"/>
      <c r="AF545" s="273"/>
      <c r="AG545" s="317"/>
      <c r="AH545" s="267"/>
      <c r="AI545" s="273"/>
    </row>
    <row r="546" spans="1:35" s="45" customFormat="1">
      <c r="A546" s="296"/>
      <c r="B546" s="296"/>
      <c r="C546" s="304" t="s">
        <v>449</v>
      </c>
      <c r="D546" s="296"/>
      <c r="E546" s="302" t="s">
        <v>441</v>
      </c>
      <c r="F546" s="302" t="s">
        <v>1078</v>
      </c>
      <c r="G546" s="316"/>
      <c r="H546" s="296"/>
      <c r="I546" s="302" t="s">
        <v>436</v>
      </c>
      <c r="J546" s="296" t="s">
        <v>445</v>
      </c>
      <c r="K546" s="310"/>
      <c r="L546" s="304"/>
      <c r="M546" s="304" t="s">
        <v>450</v>
      </c>
      <c r="N546" s="296" t="s">
        <v>151</v>
      </c>
      <c r="O546" s="75" t="s">
        <v>94</v>
      </c>
      <c r="P546" s="122"/>
      <c r="Q546" s="155"/>
      <c r="R546" s="155"/>
      <c r="S546" s="155"/>
      <c r="T546" s="155"/>
      <c r="U546" s="155"/>
      <c r="V546" s="155">
        <v>3</v>
      </c>
      <c r="W546" s="155">
        <v>3</v>
      </c>
      <c r="X546" s="155">
        <v>2</v>
      </c>
      <c r="Y546" s="155"/>
      <c r="Z546" s="155"/>
      <c r="AA546" s="155"/>
      <c r="AB546" s="260">
        <f>SUM(P547:AA547)</f>
        <v>23800</v>
      </c>
      <c r="AC546" s="273"/>
      <c r="AD546" s="273"/>
      <c r="AE546" s="273"/>
      <c r="AF546" s="273"/>
      <c r="AG546" s="316">
        <v>30</v>
      </c>
      <c r="AH546" s="266">
        <f>SUM(P547:U547)</f>
        <v>0</v>
      </c>
      <c r="AI546" s="273"/>
    </row>
    <row r="547" spans="1:35" s="45" customFormat="1" ht="24" customHeight="1">
      <c r="A547" s="296"/>
      <c r="B547" s="296"/>
      <c r="C547" s="304"/>
      <c r="D547" s="296"/>
      <c r="E547" s="302"/>
      <c r="F547" s="302"/>
      <c r="G547" s="317"/>
      <c r="H547" s="296"/>
      <c r="I547" s="302"/>
      <c r="J547" s="296"/>
      <c r="K547" s="311"/>
      <c r="L547" s="304"/>
      <c r="M547" s="304"/>
      <c r="N547" s="296"/>
      <c r="O547" s="75" t="s">
        <v>19</v>
      </c>
      <c r="P547" s="122"/>
      <c r="Q547" s="155"/>
      <c r="R547" s="155"/>
      <c r="S547" s="155"/>
      <c r="T547" s="155"/>
      <c r="U547" s="155"/>
      <c r="V547" s="155">
        <v>8000</v>
      </c>
      <c r="W547" s="155">
        <v>8000</v>
      </c>
      <c r="X547" s="155">
        <v>7800</v>
      </c>
      <c r="Y547" s="155"/>
      <c r="Z547" s="155"/>
      <c r="AA547" s="155"/>
      <c r="AB547" s="260"/>
      <c r="AC547" s="273"/>
      <c r="AD547" s="273"/>
      <c r="AE547" s="273"/>
      <c r="AF547" s="273"/>
      <c r="AG547" s="317"/>
      <c r="AH547" s="267"/>
      <c r="AI547" s="273"/>
    </row>
    <row r="548" spans="1:35" s="109" customFormat="1" ht="37.5">
      <c r="A548" s="275">
        <v>58</v>
      </c>
      <c r="B548" s="275" t="s">
        <v>1175</v>
      </c>
      <c r="C548" s="294" t="s">
        <v>865</v>
      </c>
      <c r="D548" s="275">
        <v>6</v>
      </c>
      <c r="E548" s="295" t="s">
        <v>441</v>
      </c>
      <c r="F548" s="295" t="s">
        <v>1078</v>
      </c>
      <c r="G548" s="426" t="s">
        <v>434</v>
      </c>
      <c r="H548" s="295" t="s">
        <v>435</v>
      </c>
      <c r="I548" s="295" t="s">
        <v>436</v>
      </c>
      <c r="J548" s="295" t="s">
        <v>437</v>
      </c>
      <c r="K548" s="426" t="s">
        <v>38</v>
      </c>
      <c r="L548" s="294"/>
      <c r="M548" s="294"/>
      <c r="N548" s="275" t="s">
        <v>232</v>
      </c>
      <c r="O548" s="99" t="s">
        <v>41</v>
      </c>
      <c r="P548" s="133">
        <f>SUM(P550,P552)</f>
        <v>0</v>
      </c>
      <c r="Q548" s="133">
        <f t="shared" ref="Q548:AA549" si="182">SUM(Q550,Q552)</f>
        <v>8</v>
      </c>
      <c r="R548" s="133">
        <f t="shared" si="182"/>
        <v>0</v>
      </c>
      <c r="S548" s="133">
        <f t="shared" si="182"/>
        <v>0</v>
      </c>
      <c r="T548" s="133">
        <f t="shared" si="182"/>
        <v>0</v>
      </c>
      <c r="U548" s="133">
        <f t="shared" si="182"/>
        <v>0</v>
      </c>
      <c r="V548" s="133">
        <f t="shared" si="182"/>
        <v>0</v>
      </c>
      <c r="W548" s="133">
        <f t="shared" si="182"/>
        <v>0</v>
      </c>
      <c r="X548" s="133">
        <f t="shared" si="182"/>
        <v>8</v>
      </c>
      <c r="Y548" s="133">
        <f t="shared" si="182"/>
        <v>0</v>
      </c>
      <c r="Z548" s="133">
        <f t="shared" si="182"/>
        <v>0</v>
      </c>
      <c r="AA548" s="133">
        <f t="shared" si="182"/>
        <v>0</v>
      </c>
      <c r="AB548" s="265">
        <f>SUM(P549:AA549)</f>
        <v>11200</v>
      </c>
      <c r="AC548" s="262" t="s">
        <v>998</v>
      </c>
      <c r="AD548" s="262" t="s">
        <v>987</v>
      </c>
      <c r="AE548" s="262"/>
      <c r="AF548" s="262"/>
      <c r="AG548" s="314">
        <f>SUM(AG550:AG553)</f>
        <v>100</v>
      </c>
      <c r="AH548" s="265">
        <f>SUM(AH550:AH553)</f>
        <v>11200</v>
      </c>
      <c r="AI548" s="262" t="s">
        <v>987</v>
      </c>
    </row>
    <row r="549" spans="1:35" s="109" customFormat="1">
      <c r="A549" s="275"/>
      <c r="B549" s="275"/>
      <c r="C549" s="294"/>
      <c r="D549" s="275"/>
      <c r="E549" s="295"/>
      <c r="F549" s="295"/>
      <c r="G549" s="427"/>
      <c r="H549" s="295"/>
      <c r="I549" s="295"/>
      <c r="J549" s="295"/>
      <c r="K549" s="427"/>
      <c r="L549" s="294"/>
      <c r="M549" s="294"/>
      <c r="N549" s="275"/>
      <c r="O549" s="99" t="s">
        <v>19</v>
      </c>
      <c r="P549" s="133">
        <f>SUM(P551,P553)</f>
        <v>0</v>
      </c>
      <c r="Q549" s="133">
        <f t="shared" si="182"/>
        <v>11200</v>
      </c>
      <c r="R549" s="133">
        <f t="shared" si="182"/>
        <v>0</v>
      </c>
      <c r="S549" s="133">
        <f t="shared" si="182"/>
        <v>0</v>
      </c>
      <c r="T549" s="133">
        <f t="shared" si="182"/>
        <v>0</v>
      </c>
      <c r="U549" s="133">
        <f t="shared" si="182"/>
        <v>0</v>
      </c>
      <c r="V549" s="133">
        <f t="shared" si="182"/>
        <v>0</v>
      </c>
      <c r="W549" s="133">
        <f t="shared" si="182"/>
        <v>0</v>
      </c>
      <c r="X549" s="133">
        <f t="shared" si="182"/>
        <v>0</v>
      </c>
      <c r="Y549" s="133">
        <f t="shared" si="182"/>
        <v>0</v>
      </c>
      <c r="Z549" s="133">
        <f t="shared" si="182"/>
        <v>0</v>
      </c>
      <c r="AA549" s="133">
        <f t="shared" si="182"/>
        <v>0</v>
      </c>
      <c r="AB549" s="265"/>
      <c r="AC549" s="262"/>
      <c r="AD549" s="262"/>
      <c r="AE549" s="262"/>
      <c r="AF549" s="262"/>
      <c r="AG549" s="315"/>
      <c r="AH549" s="265"/>
      <c r="AI549" s="262"/>
    </row>
    <row r="550" spans="1:35" s="45" customFormat="1" ht="37.5">
      <c r="A550" s="296"/>
      <c r="B550" s="296"/>
      <c r="C550" s="304" t="s">
        <v>452</v>
      </c>
      <c r="D550" s="296">
        <v>1</v>
      </c>
      <c r="E550" s="302" t="s">
        <v>441</v>
      </c>
      <c r="F550" s="302" t="s">
        <v>1078</v>
      </c>
      <c r="G550" s="310"/>
      <c r="H550" s="302"/>
      <c r="I550" s="302" t="s">
        <v>436</v>
      </c>
      <c r="J550" s="302" t="s">
        <v>437</v>
      </c>
      <c r="K550" s="310"/>
      <c r="L550" s="304" t="s">
        <v>34</v>
      </c>
      <c r="M550" s="304" t="s">
        <v>451</v>
      </c>
      <c r="N550" s="296" t="s">
        <v>232</v>
      </c>
      <c r="O550" s="75" t="s">
        <v>41</v>
      </c>
      <c r="P550" s="136"/>
      <c r="Q550" s="136">
        <v>8</v>
      </c>
      <c r="R550" s="136"/>
      <c r="S550" s="136"/>
      <c r="T550" s="136"/>
      <c r="U550" s="136"/>
      <c r="V550" s="136"/>
      <c r="W550" s="136"/>
      <c r="X550" s="136"/>
      <c r="Y550" s="136"/>
      <c r="Z550" s="136"/>
      <c r="AA550" s="136"/>
      <c r="AB550" s="260">
        <f>SUM(P551:AA551)</f>
        <v>11200</v>
      </c>
      <c r="AC550" s="273" t="s">
        <v>654</v>
      </c>
      <c r="AD550" s="273"/>
      <c r="AE550" s="273" t="s">
        <v>959</v>
      </c>
      <c r="AF550" s="273" t="s">
        <v>960</v>
      </c>
      <c r="AG550" s="316">
        <v>80</v>
      </c>
      <c r="AH550" s="266">
        <f>SUM(P551:U551)</f>
        <v>11200</v>
      </c>
      <c r="AI550" s="273"/>
    </row>
    <row r="551" spans="1:35" s="45" customFormat="1" ht="43.15" customHeight="1">
      <c r="A551" s="296"/>
      <c r="B551" s="296"/>
      <c r="C551" s="304"/>
      <c r="D551" s="296"/>
      <c r="E551" s="302"/>
      <c r="F551" s="302"/>
      <c r="G551" s="311"/>
      <c r="H551" s="302"/>
      <c r="I551" s="302"/>
      <c r="J551" s="302"/>
      <c r="K551" s="311"/>
      <c r="L551" s="304"/>
      <c r="M551" s="304"/>
      <c r="N551" s="296"/>
      <c r="O551" s="75" t="s">
        <v>19</v>
      </c>
      <c r="P551" s="136"/>
      <c r="Q551" s="136">
        <v>11200</v>
      </c>
      <c r="R551" s="136"/>
      <c r="S551" s="136"/>
      <c r="T551" s="136"/>
      <c r="U551" s="136"/>
      <c r="V551" s="136"/>
      <c r="W551" s="136"/>
      <c r="X551" s="136"/>
      <c r="Y551" s="136"/>
      <c r="Z551" s="136"/>
      <c r="AA551" s="136"/>
      <c r="AB551" s="260"/>
      <c r="AC551" s="273"/>
      <c r="AD551" s="273"/>
      <c r="AE551" s="273"/>
      <c r="AF551" s="273"/>
      <c r="AG551" s="317"/>
      <c r="AH551" s="267"/>
      <c r="AI551" s="273"/>
    </row>
    <row r="552" spans="1:35" s="45" customFormat="1" ht="37.5">
      <c r="A552" s="296"/>
      <c r="B552" s="296"/>
      <c r="C552" s="304" t="s">
        <v>453</v>
      </c>
      <c r="D552" s="296">
        <v>2</v>
      </c>
      <c r="E552" s="302" t="s">
        <v>441</v>
      </c>
      <c r="F552" s="302" t="s">
        <v>1078</v>
      </c>
      <c r="G552" s="310"/>
      <c r="H552" s="302"/>
      <c r="I552" s="302" t="s">
        <v>436</v>
      </c>
      <c r="J552" s="302" t="s">
        <v>454</v>
      </c>
      <c r="K552" s="310"/>
      <c r="L552" s="304" t="s">
        <v>34</v>
      </c>
      <c r="M552" s="304" t="s">
        <v>451</v>
      </c>
      <c r="N552" s="296" t="s">
        <v>232</v>
      </c>
      <c r="O552" s="75" t="s">
        <v>41</v>
      </c>
      <c r="P552" s="136"/>
      <c r="Q552" s="136"/>
      <c r="R552" s="136"/>
      <c r="S552" s="136"/>
      <c r="T552" s="136"/>
      <c r="U552" s="136"/>
      <c r="V552" s="136"/>
      <c r="W552" s="136"/>
      <c r="X552" s="136">
        <v>8</v>
      </c>
      <c r="Y552" s="136"/>
      <c r="Z552" s="136"/>
      <c r="AA552" s="136"/>
      <c r="AB552" s="260">
        <f>SUM(P553:AA553)</f>
        <v>0</v>
      </c>
      <c r="AC552" s="273"/>
      <c r="AD552" s="273"/>
      <c r="AE552" s="273"/>
      <c r="AF552" s="273"/>
      <c r="AG552" s="316">
        <v>20</v>
      </c>
      <c r="AH552" s="266">
        <f>SUM(P553:U553)</f>
        <v>0</v>
      </c>
      <c r="AI552" s="273"/>
    </row>
    <row r="553" spans="1:35" s="45" customFormat="1" ht="43.5" customHeight="1">
      <c r="A553" s="296"/>
      <c r="B553" s="296"/>
      <c r="C553" s="304"/>
      <c r="D553" s="296"/>
      <c r="E553" s="302"/>
      <c r="F553" s="302"/>
      <c r="G553" s="311"/>
      <c r="H553" s="302"/>
      <c r="I553" s="302"/>
      <c r="J553" s="302"/>
      <c r="K553" s="311"/>
      <c r="L553" s="304"/>
      <c r="M553" s="304"/>
      <c r="N553" s="296"/>
      <c r="O553" s="75" t="s">
        <v>19</v>
      </c>
      <c r="P553" s="136"/>
      <c r="Q553" s="136"/>
      <c r="R553" s="136"/>
      <c r="S553" s="136"/>
      <c r="T553" s="136"/>
      <c r="U553" s="136"/>
      <c r="V553" s="136"/>
      <c r="W553" s="136"/>
      <c r="X553" s="136"/>
      <c r="Y553" s="136"/>
      <c r="Z553" s="136"/>
      <c r="AA553" s="136"/>
      <c r="AB553" s="260"/>
      <c r="AC553" s="273"/>
      <c r="AD553" s="273"/>
      <c r="AE553" s="273"/>
      <c r="AF553" s="273"/>
      <c r="AG553" s="317"/>
      <c r="AH553" s="267"/>
      <c r="AI553" s="273"/>
    </row>
    <row r="554" spans="1:35" s="111" customFormat="1">
      <c r="A554" s="275">
        <v>59</v>
      </c>
      <c r="B554" s="275" t="s">
        <v>1176</v>
      </c>
      <c r="C554" s="294" t="s">
        <v>866</v>
      </c>
      <c r="D554" s="314">
        <v>7</v>
      </c>
      <c r="E554" s="314" t="s">
        <v>455</v>
      </c>
      <c r="F554" s="579" t="s">
        <v>1076</v>
      </c>
      <c r="G554" s="314">
        <v>2</v>
      </c>
      <c r="H554" s="295" t="s">
        <v>435</v>
      </c>
      <c r="I554" s="275" t="s">
        <v>456</v>
      </c>
      <c r="J554" s="275" t="s">
        <v>457</v>
      </c>
      <c r="K554" s="314" t="s">
        <v>38</v>
      </c>
      <c r="L554" s="462"/>
      <c r="M554" s="483" t="s">
        <v>237</v>
      </c>
      <c r="N554" s="577" t="s">
        <v>43</v>
      </c>
      <c r="O554" s="99" t="s">
        <v>42</v>
      </c>
      <c r="P554" s="112">
        <f>SUM(P556)</f>
        <v>0</v>
      </c>
      <c r="Q554" s="112">
        <f t="shared" ref="Q554:AA555" si="183">SUM(Q556)</f>
        <v>0</v>
      </c>
      <c r="R554" s="112">
        <f t="shared" si="183"/>
        <v>0</v>
      </c>
      <c r="S554" s="112">
        <f t="shared" si="183"/>
        <v>0</v>
      </c>
      <c r="T554" s="112">
        <f t="shared" si="183"/>
        <v>0</v>
      </c>
      <c r="U554" s="112">
        <f t="shared" si="183"/>
        <v>0</v>
      </c>
      <c r="V554" s="112">
        <f t="shared" si="183"/>
        <v>0</v>
      </c>
      <c r="W554" s="112">
        <f t="shared" si="183"/>
        <v>0</v>
      </c>
      <c r="X554" s="112">
        <f t="shared" si="183"/>
        <v>1</v>
      </c>
      <c r="Y554" s="112">
        <f t="shared" si="183"/>
        <v>0</v>
      </c>
      <c r="Z554" s="112">
        <f t="shared" si="183"/>
        <v>0</v>
      </c>
      <c r="AA554" s="112">
        <f t="shared" si="183"/>
        <v>0</v>
      </c>
      <c r="AB554" s="265">
        <f>SUM(P555:AA555)</f>
        <v>9900</v>
      </c>
      <c r="AC554" s="262" t="s">
        <v>998</v>
      </c>
      <c r="AD554" s="262" t="s">
        <v>987</v>
      </c>
      <c r="AE554" s="262"/>
      <c r="AF554" s="262"/>
      <c r="AG554" s="314">
        <v>100</v>
      </c>
      <c r="AH554" s="265">
        <f>SUM(AH556)</f>
        <v>0</v>
      </c>
      <c r="AI554" s="262" t="s">
        <v>987</v>
      </c>
    </row>
    <row r="555" spans="1:35" s="111" customFormat="1">
      <c r="A555" s="275"/>
      <c r="B555" s="275"/>
      <c r="C555" s="294"/>
      <c r="D555" s="315"/>
      <c r="E555" s="315"/>
      <c r="F555" s="315"/>
      <c r="G555" s="315"/>
      <c r="H555" s="295"/>
      <c r="I555" s="275"/>
      <c r="J555" s="275"/>
      <c r="K555" s="315"/>
      <c r="L555" s="463"/>
      <c r="M555" s="463"/>
      <c r="N555" s="578"/>
      <c r="O555" s="99" t="s">
        <v>19</v>
      </c>
      <c r="P555" s="112">
        <f>SUM(P557)</f>
        <v>0</v>
      </c>
      <c r="Q555" s="112">
        <f t="shared" si="183"/>
        <v>0</v>
      </c>
      <c r="R555" s="112">
        <f t="shared" si="183"/>
        <v>0</v>
      </c>
      <c r="S555" s="112">
        <f t="shared" si="183"/>
        <v>0</v>
      </c>
      <c r="T555" s="112">
        <f t="shared" si="183"/>
        <v>0</v>
      </c>
      <c r="U555" s="112">
        <f t="shared" si="183"/>
        <v>0</v>
      </c>
      <c r="V555" s="112">
        <f t="shared" si="183"/>
        <v>3300</v>
      </c>
      <c r="W555" s="112">
        <f t="shared" si="183"/>
        <v>3300</v>
      </c>
      <c r="X555" s="112">
        <f t="shared" si="183"/>
        <v>3300</v>
      </c>
      <c r="Y555" s="112">
        <f t="shared" si="183"/>
        <v>0</v>
      </c>
      <c r="Z555" s="112">
        <f t="shared" si="183"/>
        <v>0</v>
      </c>
      <c r="AA555" s="112">
        <f t="shared" si="183"/>
        <v>0</v>
      </c>
      <c r="AB555" s="265"/>
      <c r="AC555" s="262"/>
      <c r="AD555" s="262"/>
      <c r="AE555" s="262"/>
      <c r="AF555" s="262"/>
      <c r="AG555" s="315"/>
      <c r="AH555" s="265"/>
      <c r="AI555" s="262"/>
    </row>
    <row r="556" spans="1:35" s="45" customFormat="1">
      <c r="A556" s="284"/>
      <c r="B556" s="284"/>
      <c r="C556" s="365" t="s">
        <v>794</v>
      </c>
      <c r="D556" s="316">
        <v>1</v>
      </c>
      <c r="E556" s="316" t="s">
        <v>455</v>
      </c>
      <c r="F556" s="582" t="s">
        <v>1076</v>
      </c>
      <c r="G556" s="316"/>
      <c r="H556" s="302"/>
      <c r="I556" s="296" t="s">
        <v>456</v>
      </c>
      <c r="J556" s="296" t="s">
        <v>457</v>
      </c>
      <c r="K556" s="284"/>
      <c r="L556" s="439" t="s">
        <v>1016</v>
      </c>
      <c r="M556" s="441" t="s">
        <v>237</v>
      </c>
      <c r="N556" s="580" t="s">
        <v>43</v>
      </c>
      <c r="O556" s="75" t="s">
        <v>42</v>
      </c>
      <c r="P556" s="128"/>
      <c r="Q556" s="128"/>
      <c r="R556" s="128"/>
      <c r="S556" s="128"/>
      <c r="T556" s="128"/>
      <c r="U556" s="128"/>
      <c r="V556" s="167"/>
      <c r="W556" s="128"/>
      <c r="X556" s="128">
        <v>1</v>
      </c>
      <c r="Y556" s="128"/>
      <c r="Z556" s="128"/>
      <c r="AA556" s="128"/>
      <c r="AB556" s="260">
        <f>SUM(P557:AA557)</f>
        <v>9900</v>
      </c>
      <c r="AC556" s="284"/>
      <c r="AD556" s="542"/>
      <c r="AE556" s="284"/>
      <c r="AF556" s="284"/>
      <c r="AG556" s="284">
        <v>100</v>
      </c>
      <c r="AH556" s="266">
        <f>SUM(P557:U557)</f>
        <v>0</v>
      </c>
      <c r="AI556" s="542"/>
    </row>
    <row r="557" spans="1:35" s="45" customFormat="1" ht="28.9" customHeight="1">
      <c r="A557" s="285"/>
      <c r="B557" s="285"/>
      <c r="C557" s="366"/>
      <c r="D557" s="317"/>
      <c r="E557" s="317"/>
      <c r="F557" s="317"/>
      <c r="G557" s="317"/>
      <c r="H557" s="302"/>
      <c r="I557" s="296"/>
      <c r="J557" s="296"/>
      <c r="K557" s="285"/>
      <c r="L557" s="440"/>
      <c r="M557" s="440"/>
      <c r="N557" s="581"/>
      <c r="O557" s="75" t="s">
        <v>19</v>
      </c>
      <c r="P557" s="128"/>
      <c r="Q557" s="128"/>
      <c r="R557" s="128"/>
      <c r="S557" s="128"/>
      <c r="T557" s="128"/>
      <c r="U557" s="128"/>
      <c r="V557" s="122">
        <v>3300</v>
      </c>
      <c r="W557" s="122">
        <v>3300</v>
      </c>
      <c r="X557" s="122">
        <v>3300</v>
      </c>
      <c r="Y557" s="128"/>
      <c r="Z557" s="128"/>
      <c r="AA557" s="128"/>
      <c r="AB557" s="260"/>
      <c r="AC557" s="285"/>
      <c r="AD557" s="543"/>
      <c r="AE557" s="285"/>
      <c r="AF557" s="285"/>
      <c r="AG557" s="285"/>
      <c r="AH557" s="267"/>
      <c r="AI557" s="543"/>
    </row>
    <row r="558" spans="1:35" s="109" customFormat="1">
      <c r="A558" s="275">
        <v>60</v>
      </c>
      <c r="B558" s="275" t="s">
        <v>1177</v>
      </c>
      <c r="C558" s="380" t="s">
        <v>902</v>
      </c>
      <c r="D558" s="275">
        <v>8</v>
      </c>
      <c r="E558" s="275" t="s">
        <v>458</v>
      </c>
      <c r="F558" s="295" t="s">
        <v>1079</v>
      </c>
      <c r="G558" s="314">
        <v>1</v>
      </c>
      <c r="H558" s="295" t="s">
        <v>435</v>
      </c>
      <c r="I558" s="275" t="s">
        <v>456</v>
      </c>
      <c r="J558" s="275" t="s">
        <v>457</v>
      </c>
      <c r="K558" s="314" t="s">
        <v>38</v>
      </c>
      <c r="L558" s="294"/>
      <c r="M558" s="294"/>
      <c r="N558" s="275" t="s">
        <v>151</v>
      </c>
      <c r="O558" s="99" t="s">
        <v>94</v>
      </c>
      <c r="P558" s="112">
        <f>SUM(P560)</f>
        <v>0</v>
      </c>
      <c r="Q558" s="112">
        <f t="shared" ref="Q558:AA559" si="184">SUM(Q560)</f>
        <v>0</v>
      </c>
      <c r="R558" s="112">
        <f t="shared" si="184"/>
        <v>0</v>
      </c>
      <c r="S558" s="112">
        <f t="shared" si="184"/>
        <v>0</v>
      </c>
      <c r="T558" s="112">
        <f t="shared" si="184"/>
        <v>0</v>
      </c>
      <c r="U558" s="112">
        <f t="shared" si="184"/>
        <v>0</v>
      </c>
      <c r="V558" s="112">
        <f t="shared" si="184"/>
        <v>0</v>
      </c>
      <c r="W558" s="112">
        <f t="shared" si="184"/>
        <v>0</v>
      </c>
      <c r="X558" s="112">
        <f t="shared" si="184"/>
        <v>0</v>
      </c>
      <c r="Y558" s="112">
        <f t="shared" si="184"/>
        <v>0</v>
      </c>
      <c r="Z558" s="112">
        <f t="shared" si="184"/>
        <v>0</v>
      </c>
      <c r="AA558" s="112">
        <f t="shared" si="184"/>
        <v>8</v>
      </c>
      <c r="AB558" s="265">
        <f>SUM(P559:AA559)</f>
        <v>20000</v>
      </c>
      <c r="AC558" s="262" t="s">
        <v>998</v>
      </c>
      <c r="AD558" s="262" t="s">
        <v>987</v>
      </c>
      <c r="AE558" s="262"/>
      <c r="AF558" s="262"/>
      <c r="AG558" s="314">
        <v>100</v>
      </c>
      <c r="AH558" s="265">
        <f>SUM(AH560)</f>
        <v>12000</v>
      </c>
      <c r="AI558" s="262" t="s">
        <v>987</v>
      </c>
    </row>
    <row r="559" spans="1:35" s="109" customFormat="1" ht="25.9" customHeight="1">
      <c r="A559" s="275"/>
      <c r="B559" s="275"/>
      <c r="C559" s="381"/>
      <c r="D559" s="275"/>
      <c r="E559" s="275"/>
      <c r="F559" s="295"/>
      <c r="G559" s="315"/>
      <c r="H559" s="295"/>
      <c r="I559" s="275"/>
      <c r="J559" s="275"/>
      <c r="K559" s="315"/>
      <c r="L559" s="294"/>
      <c r="M559" s="294"/>
      <c r="N559" s="275"/>
      <c r="O559" s="168" t="s">
        <v>19</v>
      </c>
      <c r="P559" s="112">
        <f>SUM(P561)</f>
        <v>3000</v>
      </c>
      <c r="Q559" s="112">
        <f t="shared" si="184"/>
        <v>3000</v>
      </c>
      <c r="R559" s="112">
        <f t="shared" si="184"/>
        <v>2000</v>
      </c>
      <c r="S559" s="112">
        <f t="shared" si="184"/>
        <v>2000</v>
      </c>
      <c r="T559" s="112">
        <f t="shared" si="184"/>
        <v>1000</v>
      </c>
      <c r="U559" s="112">
        <f t="shared" si="184"/>
        <v>1000</v>
      </c>
      <c r="V559" s="112">
        <f t="shared" si="184"/>
        <v>2000</v>
      </c>
      <c r="W559" s="112">
        <f t="shared" si="184"/>
        <v>1000</v>
      </c>
      <c r="X559" s="112">
        <f t="shared" si="184"/>
        <v>1000</v>
      </c>
      <c r="Y559" s="112">
        <f t="shared" si="184"/>
        <v>2000</v>
      </c>
      <c r="Z559" s="112">
        <f t="shared" si="184"/>
        <v>1000</v>
      </c>
      <c r="AA559" s="112">
        <f t="shared" si="184"/>
        <v>1000</v>
      </c>
      <c r="AB559" s="265"/>
      <c r="AC559" s="262"/>
      <c r="AD559" s="262"/>
      <c r="AE559" s="262"/>
      <c r="AF559" s="262"/>
      <c r="AG559" s="315"/>
      <c r="AH559" s="265"/>
      <c r="AI559" s="262"/>
    </row>
    <row r="560" spans="1:35">
      <c r="A560" s="375"/>
      <c r="B560" s="375"/>
      <c r="C560" s="345" t="s">
        <v>460</v>
      </c>
      <c r="D560" s="375"/>
      <c r="E560" s="296" t="s">
        <v>458</v>
      </c>
      <c r="F560" s="582" t="s">
        <v>1079</v>
      </c>
      <c r="G560" s="316"/>
      <c r="H560" s="302"/>
      <c r="I560" s="296" t="s">
        <v>456</v>
      </c>
      <c r="J560" s="296" t="s">
        <v>457</v>
      </c>
      <c r="K560" s="284"/>
      <c r="L560" s="293"/>
      <c r="M560" s="293" t="s">
        <v>459</v>
      </c>
      <c r="N560" s="375" t="s">
        <v>151</v>
      </c>
      <c r="O560" s="85" t="s">
        <v>94</v>
      </c>
      <c r="P560" s="127"/>
      <c r="Q560" s="169"/>
      <c r="R560" s="169"/>
      <c r="S560" s="169"/>
      <c r="T560" s="169"/>
      <c r="U560" s="169"/>
      <c r="V560" s="169"/>
      <c r="W560" s="169"/>
      <c r="X560" s="169"/>
      <c r="Y560" s="169"/>
      <c r="Z560" s="169"/>
      <c r="AA560" s="127">
        <v>8</v>
      </c>
      <c r="AB560" s="260">
        <f>SUM(P561:AA561)</f>
        <v>20000</v>
      </c>
      <c r="AC560" s="290"/>
      <c r="AD560" s="290"/>
      <c r="AE560" s="290"/>
      <c r="AF560" s="290"/>
      <c r="AG560" s="312">
        <v>100</v>
      </c>
      <c r="AH560" s="266">
        <f>SUM(P561:U561)</f>
        <v>12000</v>
      </c>
      <c r="AI560" s="290"/>
    </row>
    <row r="561" spans="1:35" ht="27" customHeight="1">
      <c r="A561" s="375"/>
      <c r="B561" s="375"/>
      <c r="C561" s="346"/>
      <c r="D561" s="375"/>
      <c r="E561" s="296"/>
      <c r="F561" s="317"/>
      <c r="G561" s="317"/>
      <c r="H561" s="302"/>
      <c r="I561" s="296"/>
      <c r="J561" s="296"/>
      <c r="K561" s="285"/>
      <c r="L561" s="293"/>
      <c r="M561" s="293"/>
      <c r="N561" s="375"/>
      <c r="O561" s="134" t="s">
        <v>19</v>
      </c>
      <c r="P561" s="38">
        <v>3000</v>
      </c>
      <c r="Q561" s="39">
        <v>3000</v>
      </c>
      <c r="R561" s="39">
        <v>2000</v>
      </c>
      <c r="S561" s="39">
        <v>2000</v>
      </c>
      <c r="T561" s="39">
        <v>1000</v>
      </c>
      <c r="U561" s="39">
        <v>1000</v>
      </c>
      <c r="V561" s="39">
        <v>2000</v>
      </c>
      <c r="W561" s="39">
        <v>1000</v>
      </c>
      <c r="X561" s="39">
        <v>1000</v>
      </c>
      <c r="Y561" s="39">
        <v>2000</v>
      </c>
      <c r="Z561" s="39">
        <v>1000</v>
      </c>
      <c r="AA561" s="39">
        <v>1000</v>
      </c>
      <c r="AB561" s="260"/>
      <c r="AC561" s="290"/>
      <c r="AD561" s="290"/>
      <c r="AE561" s="290"/>
      <c r="AF561" s="290"/>
      <c r="AG561" s="313"/>
      <c r="AH561" s="267"/>
      <c r="AI561" s="290"/>
    </row>
    <row r="562" spans="1:35" s="111" customFormat="1" ht="30.6" customHeight="1">
      <c r="A562" s="275">
        <v>61</v>
      </c>
      <c r="B562" s="275" t="s">
        <v>1178</v>
      </c>
      <c r="C562" s="294" t="s">
        <v>867</v>
      </c>
      <c r="D562" s="275">
        <v>9</v>
      </c>
      <c r="E562" s="275" t="s">
        <v>461</v>
      </c>
      <c r="F562" s="408" t="s">
        <v>1080</v>
      </c>
      <c r="G562" s="314">
        <v>1</v>
      </c>
      <c r="H562" s="408" t="s">
        <v>435</v>
      </c>
      <c r="I562" s="275" t="s">
        <v>456</v>
      </c>
      <c r="J562" s="275" t="s">
        <v>457</v>
      </c>
      <c r="K562" s="314" t="s">
        <v>38</v>
      </c>
      <c r="L562" s="294"/>
      <c r="M562" s="294"/>
      <c r="N562" s="275" t="s">
        <v>720</v>
      </c>
      <c r="O562" s="99" t="s">
        <v>42</v>
      </c>
      <c r="P562" s="170"/>
      <c r="Q562" s="170"/>
      <c r="R562" s="170"/>
      <c r="S562" s="170"/>
      <c r="T562" s="170"/>
      <c r="U562" s="170"/>
      <c r="V562" s="170"/>
      <c r="W562" s="170"/>
      <c r="X562" s="170"/>
      <c r="Y562" s="170"/>
      <c r="Z562" s="170">
        <v>5</v>
      </c>
      <c r="AA562" s="170"/>
      <c r="AB562" s="261">
        <f>SUM(P563:AA563)</f>
        <v>38600</v>
      </c>
      <c r="AC562" s="262" t="s">
        <v>998</v>
      </c>
      <c r="AD562" s="262" t="s">
        <v>987</v>
      </c>
      <c r="AE562" s="262"/>
      <c r="AF562" s="262"/>
      <c r="AG562" s="314">
        <v>100</v>
      </c>
      <c r="AH562" s="261">
        <f>SUM(AH564:AH569)</f>
        <v>31000</v>
      </c>
      <c r="AI562" s="262" t="s">
        <v>987</v>
      </c>
    </row>
    <row r="563" spans="1:35" s="111" customFormat="1" ht="31.9" customHeight="1">
      <c r="A563" s="275"/>
      <c r="B563" s="275"/>
      <c r="C563" s="294"/>
      <c r="D563" s="275"/>
      <c r="E563" s="275"/>
      <c r="F563" s="275"/>
      <c r="G563" s="315"/>
      <c r="H563" s="275"/>
      <c r="I563" s="275"/>
      <c r="J563" s="275"/>
      <c r="K563" s="315"/>
      <c r="L563" s="294"/>
      <c r="M563" s="294"/>
      <c r="N563" s="275"/>
      <c r="O563" s="99" t="s">
        <v>19</v>
      </c>
      <c r="P563" s="112">
        <f>SUM(P565,P567,P569)</f>
        <v>700</v>
      </c>
      <c r="Q563" s="112">
        <f t="shared" ref="Q563:AA563" si="185">SUM(Q565,Q567,Q569)</f>
        <v>26800</v>
      </c>
      <c r="R563" s="112">
        <f t="shared" si="185"/>
        <v>700</v>
      </c>
      <c r="S563" s="112">
        <f t="shared" si="185"/>
        <v>700</v>
      </c>
      <c r="T563" s="112">
        <f t="shared" si="185"/>
        <v>700</v>
      </c>
      <c r="U563" s="112">
        <f t="shared" si="185"/>
        <v>1400</v>
      </c>
      <c r="V563" s="112">
        <f t="shared" si="185"/>
        <v>0</v>
      </c>
      <c r="W563" s="112">
        <f t="shared" si="185"/>
        <v>3100</v>
      </c>
      <c r="X563" s="112">
        <f t="shared" si="185"/>
        <v>3100</v>
      </c>
      <c r="Y563" s="112">
        <f t="shared" si="185"/>
        <v>700</v>
      </c>
      <c r="Z563" s="112">
        <f t="shared" si="185"/>
        <v>700</v>
      </c>
      <c r="AA563" s="112">
        <f t="shared" si="185"/>
        <v>0</v>
      </c>
      <c r="AB563" s="261"/>
      <c r="AC563" s="262"/>
      <c r="AD563" s="262"/>
      <c r="AE563" s="262"/>
      <c r="AF563" s="262"/>
      <c r="AG563" s="315"/>
      <c r="AH563" s="261"/>
      <c r="AI563" s="262"/>
    </row>
    <row r="564" spans="1:35" s="45" customFormat="1" ht="31.9" customHeight="1">
      <c r="A564" s="303"/>
      <c r="B564" s="303"/>
      <c r="C564" s="304" t="s">
        <v>462</v>
      </c>
      <c r="D564" s="296">
        <v>2</v>
      </c>
      <c r="E564" s="296" t="s">
        <v>461</v>
      </c>
      <c r="F564" s="438" t="s">
        <v>1080</v>
      </c>
      <c r="G564" s="284"/>
      <c r="H564" s="459"/>
      <c r="I564" s="296" t="s">
        <v>456</v>
      </c>
      <c r="J564" s="296" t="s">
        <v>457</v>
      </c>
      <c r="K564" s="284"/>
      <c r="L564" s="304" t="s">
        <v>463</v>
      </c>
      <c r="M564" s="438" t="s">
        <v>237</v>
      </c>
      <c r="N564" s="296" t="s">
        <v>415</v>
      </c>
      <c r="O564" s="75" t="s">
        <v>44</v>
      </c>
      <c r="P564" s="171"/>
      <c r="Q564" s="171"/>
      <c r="R564" s="171"/>
      <c r="S564" s="171"/>
      <c r="T564" s="171"/>
      <c r="U564" s="171"/>
      <c r="V564" s="171"/>
      <c r="W564" s="171"/>
      <c r="X564" s="171"/>
      <c r="Y564" s="171"/>
      <c r="Z564" s="171">
        <v>20</v>
      </c>
      <c r="AA564" s="171"/>
      <c r="AB564" s="260">
        <f>SUM(P565:AA565)</f>
        <v>7000</v>
      </c>
      <c r="AC564" s="318"/>
      <c r="AD564" s="273"/>
      <c r="AE564" s="273" t="s">
        <v>961</v>
      </c>
      <c r="AF564" s="273" t="s">
        <v>962</v>
      </c>
      <c r="AG564" s="284">
        <v>30</v>
      </c>
      <c r="AH564" s="266">
        <f>SUM(P565:U565)</f>
        <v>4200</v>
      </c>
      <c r="AI564" s="273"/>
    </row>
    <row r="565" spans="1:35" s="45" customFormat="1" ht="29.45" customHeight="1">
      <c r="A565" s="303"/>
      <c r="B565" s="303"/>
      <c r="C565" s="304"/>
      <c r="D565" s="296"/>
      <c r="E565" s="296"/>
      <c r="F565" s="296"/>
      <c r="G565" s="285"/>
      <c r="H565" s="460"/>
      <c r="I565" s="296"/>
      <c r="J565" s="296"/>
      <c r="K565" s="285"/>
      <c r="L565" s="304"/>
      <c r="M565" s="296"/>
      <c r="N565" s="296"/>
      <c r="O565" s="75" t="s">
        <v>19</v>
      </c>
      <c r="P565" s="136">
        <v>700</v>
      </c>
      <c r="Q565" s="136">
        <v>700</v>
      </c>
      <c r="R565" s="136">
        <v>700</v>
      </c>
      <c r="S565" s="136">
        <v>700</v>
      </c>
      <c r="T565" s="136">
        <v>700</v>
      </c>
      <c r="U565" s="136">
        <v>700</v>
      </c>
      <c r="V565" s="136"/>
      <c r="W565" s="136">
        <v>700</v>
      </c>
      <c r="X565" s="136">
        <v>700</v>
      </c>
      <c r="Y565" s="136">
        <v>700</v>
      </c>
      <c r="Z565" s="136">
        <v>700</v>
      </c>
      <c r="AA565" s="136"/>
      <c r="AB565" s="260"/>
      <c r="AC565" s="318"/>
      <c r="AD565" s="273"/>
      <c r="AE565" s="273"/>
      <c r="AF565" s="273"/>
      <c r="AG565" s="285"/>
      <c r="AH565" s="267"/>
      <c r="AI565" s="273"/>
    </row>
    <row r="566" spans="1:35" s="45" customFormat="1" ht="28.15" customHeight="1">
      <c r="A566" s="303"/>
      <c r="B566" s="303"/>
      <c r="C566" s="304" t="s">
        <v>464</v>
      </c>
      <c r="D566" s="296">
        <v>1</v>
      </c>
      <c r="E566" s="296" t="s">
        <v>461</v>
      </c>
      <c r="F566" s="438" t="s">
        <v>1080</v>
      </c>
      <c r="G566" s="284"/>
      <c r="H566" s="459"/>
      <c r="I566" s="296" t="s">
        <v>456</v>
      </c>
      <c r="J566" s="296" t="s">
        <v>457</v>
      </c>
      <c r="K566" s="284"/>
      <c r="L566" s="304" t="s">
        <v>465</v>
      </c>
      <c r="M566" s="438" t="s">
        <v>237</v>
      </c>
      <c r="N566" s="296" t="s">
        <v>334</v>
      </c>
      <c r="O566" s="75" t="s">
        <v>335</v>
      </c>
      <c r="P566" s="171"/>
      <c r="Q566" s="171">
        <v>1</v>
      </c>
      <c r="R566" s="171"/>
      <c r="S566" s="171"/>
      <c r="T566" s="171"/>
      <c r="U566" s="171"/>
      <c r="V566" s="171"/>
      <c r="W566" s="171"/>
      <c r="X566" s="171"/>
      <c r="Y566" s="171"/>
      <c r="Z566" s="171"/>
      <c r="AA566" s="171"/>
      <c r="AB566" s="260">
        <f>SUM(P567:AA567)</f>
        <v>26100</v>
      </c>
      <c r="AC566" s="273" t="s">
        <v>654</v>
      </c>
      <c r="AD566" s="273"/>
      <c r="AE566" s="273" t="s">
        <v>963</v>
      </c>
      <c r="AF566" s="273" t="s">
        <v>964</v>
      </c>
      <c r="AG566" s="284">
        <v>60</v>
      </c>
      <c r="AH566" s="266">
        <f>SUM(P567:U567)</f>
        <v>26100</v>
      </c>
      <c r="AI566" s="273"/>
    </row>
    <row r="567" spans="1:35" s="45" customFormat="1" ht="23.45" customHeight="1">
      <c r="A567" s="303"/>
      <c r="B567" s="303"/>
      <c r="C567" s="304"/>
      <c r="D567" s="296"/>
      <c r="E567" s="296"/>
      <c r="F567" s="296"/>
      <c r="G567" s="285"/>
      <c r="H567" s="460"/>
      <c r="I567" s="296"/>
      <c r="J567" s="296"/>
      <c r="K567" s="285"/>
      <c r="L567" s="304"/>
      <c r="M567" s="296"/>
      <c r="N567" s="296"/>
      <c r="O567" s="75" t="s">
        <v>19</v>
      </c>
      <c r="P567" s="122"/>
      <c r="Q567" s="136">
        <v>26100</v>
      </c>
      <c r="R567" s="155"/>
      <c r="S567" s="155"/>
      <c r="T567" s="155"/>
      <c r="U567" s="155"/>
      <c r="V567" s="155"/>
      <c r="W567" s="155"/>
      <c r="X567" s="155"/>
      <c r="Y567" s="155"/>
      <c r="Z567" s="155"/>
      <c r="AA567" s="155"/>
      <c r="AB567" s="260"/>
      <c r="AC567" s="273"/>
      <c r="AD567" s="273"/>
      <c r="AE567" s="273"/>
      <c r="AF567" s="273"/>
      <c r="AG567" s="285"/>
      <c r="AH567" s="267"/>
      <c r="AI567" s="273"/>
    </row>
    <row r="568" spans="1:35" s="45" customFormat="1" ht="27.6" customHeight="1">
      <c r="A568" s="303"/>
      <c r="B568" s="303"/>
      <c r="C568" s="304" t="s">
        <v>466</v>
      </c>
      <c r="D568" s="296">
        <v>3</v>
      </c>
      <c r="E568" s="296" t="s">
        <v>461</v>
      </c>
      <c r="F568" s="438" t="s">
        <v>1080</v>
      </c>
      <c r="G568" s="284"/>
      <c r="H568" s="459"/>
      <c r="I568" s="296" t="s">
        <v>456</v>
      </c>
      <c r="J568" s="296" t="s">
        <v>457</v>
      </c>
      <c r="K568" s="284"/>
      <c r="L568" s="304" t="s">
        <v>465</v>
      </c>
      <c r="M568" s="304" t="s">
        <v>467</v>
      </c>
      <c r="N568" s="296" t="s">
        <v>43</v>
      </c>
      <c r="O568" s="75" t="s">
        <v>42</v>
      </c>
      <c r="P568" s="171"/>
      <c r="Q568" s="171"/>
      <c r="R568" s="171"/>
      <c r="S568" s="171"/>
      <c r="T568" s="171"/>
      <c r="U568" s="171"/>
      <c r="V568" s="171"/>
      <c r="W568" s="171"/>
      <c r="X568" s="171">
        <v>1</v>
      </c>
      <c r="Y568" s="171"/>
      <c r="Z568" s="171"/>
      <c r="AA568" s="171"/>
      <c r="AB568" s="260">
        <f>SUM(P569:AA569)</f>
        <v>5500</v>
      </c>
      <c r="AC568" s="318"/>
      <c r="AD568" s="318"/>
      <c r="AE568" s="318"/>
      <c r="AF568" s="318"/>
      <c r="AG568" s="284">
        <v>10</v>
      </c>
      <c r="AH568" s="266">
        <f>SUM(P569:U569)</f>
        <v>700</v>
      </c>
      <c r="AI568" s="318"/>
    </row>
    <row r="569" spans="1:35" s="45" customFormat="1" ht="25.9" customHeight="1">
      <c r="A569" s="303"/>
      <c r="B569" s="303"/>
      <c r="C569" s="304"/>
      <c r="D569" s="296"/>
      <c r="E569" s="296"/>
      <c r="F569" s="296"/>
      <c r="G569" s="285"/>
      <c r="H569" s="460"/>
      <c r="I569" s="296"/>
      <c r="J569" s="296"/>
      <c r="K569" s="285"/>
      <c r="L569" s="304"/>
      <c r="M569" s="304"/>
      <c r="N569" s="296"/>
      <c r="O569" s="75" t="s">
        <v>19</v>
      </c>
      <c r="P569" s="122"/>
      <c r="Q569" s="155"/>
      <c r="R569" s="155"/>
      <c r="S569" s="155"/>
      <c r="T569" s="155"/>
      <c r="U569" s="136">
        <v>700</v>
      </c>
      <c r="V569" s="155"/>
      <c r="W569" s="136">
        <v>2400</v>
      </c>
      <c r="X569" s="136">
        <v>2400</v>
      </c>
      <c r="Y569" s="155"/>
      <c r="Z569" s="155"/>
      <c r="AA569" s="155"/>
      <c r="AB569" s="260"/>
      <c r="AC569" s="318"/>
      <c r="AD569" s="318"/>
      <c r="AE569" s="318"/>
      <c r="AF569" s="318"/>
      <c r="AG569" s="285"/>
      <c r="AH569" s="267"/>
      <c r="AI569" s="318"/>
    </row>
    <row r="570" spans="1:35" s="111" customFormat="1">
      <c r="A570" s="275">
        <v>62</v>
      </c>
      <c r="B570" s="275" t="s">
        <v>1179</v>
      </c>
      <c r="C570" s="380" t="s">
        <v>868</v>
      </c>
      <c r="D570" s="275">
        <v>10</v>
      </c>
      <c r="E570" s="275" t="s">
        <v>461</v>
      </c>
      <c r="F570" s="275" t="s">
        <v>1080</v>
      </c>
      <c r="G570" s="314">
        <v>1</v>
      </c>
      <c r="H570" s="275" t="s">
        <v>435</v>
      </c>
      <c r="I570" s="275" t="s">
        <v>436</v>
      </c>
      <c r="J570" s="275" t="s">
        <v>454</v>
      </c>
      <c r="K570" s="314" t="s">
        <v>38</v>
      </c>
      <c r="L570" s="294"/>
      <c r="M570" s="294"/>
      <c r="N570" s="275" t="s">
        <v>151</v>
      </c>
      <c r="O570" s="99" t="s">
        <v>216</v>
      </c>
      <c r="P570" s="112"/>
      <c r="Q570" s="112">
        <f t="shared" ref="Q570:AA571" si="186">SUM(Q572,Q574)</f>
        <v>0</v>
      </c>
      <c r="R570" s="112">
        <f t="shared" si="186"/>
        <v>0</v>
      </c>
      <c r="S570" s="112">
        <f t="shared" si="186"/>
        <v>0</v>
      </c>
      <c r="T570" s="112">
        <f t="shared" si="186"/>
        <v>8</v>
      </c>
      <c r="U570" s="112">
        <f t="shared" si="186"/>
        <v>0</v>
      </c>
      <c r="V570" s="112">
        <f t="shared" si="186"/>
        <v>0</v>
      </c>
      <c r="W570" s="112">
        <f t="shared" si="186"/>
        <v>8</v>
      </c>
      <c r="X570" s="112">
        <f t="shared" si="186"/>
        <v>0</v>
      </c>
      <c r="Y570" s="112">
        <f t="shared" si="186"/>
        <v>0</v>
      </c>
      <c r="Z570" s="112">
        <f t="shared" si="186"/>
        <v>0</v>
      </c>
      <c r="AA570" s="112">
        <f t="shared" si="186"/>
        <v>0</v>
      </c>
      <c r="AB570" s="261">
        <f>SUM(S571:X571)</f>
        <v>13320</v>
      </c>
      <c r="AC570" s="262" t="s">
        <v>998</v>
      </c>
      <c r="AD570" s="262" t="s">
        <v>987</v>
      </c>
      <c r="AE570" s="262"/>
      <c r="AF570" s="262"/>
      <c r="AG570" s="314">
        <v>100</v>
      </c>
      <c r="AH570" s="261">
        <f>SUM(AH572:AH575)</f>
        <v>0</v>
      </c>
      <c r="AI570" s="262" t="s">
        <v>987</v>
      </c>
    </row>
    <row r="571" spans="1:35" s="111" customFormat="1">
      <c r="A571" s="275"/>
      <c r="B571" s="275"/>
      <c r="C571" s="381"/>
      <c r="D571" s="275"/>
      <c r="E571" s="275"/>
      <c r="F571" s="275"/>
      <c r="G571" s="315"/>
      <c r="H571" s="275"/>
      <c r="I571" s="275"/>
      <c r="J571" s="275"/>
      <c r="K571" s="315"/>
      <c r="L571" s="294"/>
      <c r="M571" s="294"/>
      <c r="N571" s="275"/>
      <c r="O571" s="99" t="s">
        <v>19</v>
      </c>
      <c r="P571" s="112">
        <f>SUM(P573,P575)</f>
        <v>0</v>
      </c>
      <c r="Q571" s="112">
        <f t="shared" si="186"/>
        <v>0</v>
      </c>
      <c r="R571" s="112">
        <f t="shared" si="186"/>
        <v>0</v>
      </c>
      <c r="S571" s="112">
        <f t="shared" si="186"/>
        <v>0</v>
      </c>
      <c r="T571" s="112">
        <f t="shared" si="186"/>
        <v>0</v>
      </c>
      <c r="U571" s="112">
        <f t="shared" si="186"/>
        <v>0</v>
      </c>
      <c r="V571" s="112">
        <f t="shared" si="186"/>
        <v>8400</v>
      </c>
      <c r="W571" s="112">
        <f t="shared" si="186"/>
        <v>4920</v>
      </c>
      <c r="X571" s="112">
        <f t="shared" si="186"/>
        <v>0</v>
      </c>
      <c r="Y571" s="112">
        <f t="shared" si="186"/>
        <v>0</v>
      </c>
      <c r="Z571" s="112">
        <f t="shared" si="186"/>
        <v>0</v>
      </c>
      <c r="AA571" s="112">
        <f t="shared" si="186"/>
        <v>0</v>
      </c>
      <c r="AB571" s="261"/>
      <c r="AC571" s="262"/>
      <c r="AD571" s="262"/>
      <c r="AE571" s="262"/>
      <c r="AF571" s="262"/>
      <c r="AG571" s="315"/>
      <c r="AH571" s="261"/>
      <c r="AI571" s="262"/>
    </row>
    <row r="572" spans="1:35" s="45" customFormat="1" ht="21.75" customHeight="1">
      <c r="A572" s="316"/>
      <c r="B572" s="316"/>
      <c r="C572" s="365" t="s">
        <v>469</v>
      </c>
      <c r="D572" s="316">
        <v>1</v>
      </c>
      <c r="E572" s="316" t="s">
        <v>461</v>
      </c>
      <c r="F572" s="316" t="s">
        <v>1080</v>
      </c>
      <c r="G572" s="316"/>
      <c r="H572" s="316"/>
      <c r="I572" s="296" t="s">
        <v>436</v>
      </c>
      <c r="J572" s="296" t="s">
        <v>437</v>
      </c>
      <c r="K572" s="316"/>
      <c r="L572" s="316"/>
      <c r="M572" s="461" t="s">
        <v>468</v>
      </c>
      <c r="N572" s="296" t="s">
        <v>151</v>
      </c>
      <c r="O572" s="75" t="s">
        <v>94</v>
      </c>
      <c r="P572" s="172"/>
      <c r="Q572" s="155"/>
      <c r="R572" s="155"/>
      <c r="S572" s="155"/>
      <c r="T572" s="155">
        <v>8</v>
      </c>
      <c r="U572" s="155"/>
      <c r="V572" s="155"/>
      <c r="W572" s="155"/>
      <c r="X572" s="155"/>
      <c r="Y572" s="155"/>
      <c r="Z572" s="155"/>
      <c r="AA572" s="155"/>
      <c r="AB572" s="260">
        <f>SUM(P573:AA573)</f>
        <v>0</v>
      </c>
      <c r="AC572" s="273"/>
      <c r="AD572" s="273"/>
      <c r="AE572" s="273"/>
      <c r="AF572" s="273"/>
      <c r="AG572" s="316">
        <v>30</v>
      </c>
      <c r="AH572" s="266">
        <f>SUM(P573:U573)</f>
        <v>0</v>
      </c>
      <c r="AI572" s="273"/>
    </row>
    <row r="573" spans="1:35" s="45" customFormat="1">
      <c r="A573" s="317"/>
      <c r="B573" s="317"/>
      <c r="C573" s="366"/>
      <c r="D573" s="317"/>
      <c r="E573" s="317"/>
      <c r="F573" s="317"/>
      <c r="G573" s="317"/>
      <c r="H573" s="317"/>
      <c r="I573" s="296"/>
      <c r="J573" s="296"/>
      <c r="K573" s="317"/>
      <c r="L573" s="317"/>
      <c r="M573" s="461"/>
      <c r="N573" s="296"/>
      <c r="O573" s="121" t="s">
        <v>19</v>
      </c>
      <c r="P573" s="172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  <c r="AA573" s="155"/>
      <c r="AB573" s="260"/>
      <c r="AC573" s="273"/>
      <c r="AD573" s="273"/>
      <c r="AE573" s="273"/>
      <c r="AF573" s="273"/>
      <c r="AG573" s="317"/>
      <c r="AH573" s="267"/>
      <c r="AI573" s="273"/>
    </row>
    <row r="574" spans="1:35" s="173" customFormat="1" ht="24" customHeight="1">
      <c r="A574" s="296"/>
      <c r="B574" s="296"/>
      <c r="C574" s="419" t="s">
        <v>470</v>
      </c>
      <c r="D574" s="296">
        <v>2</v>
      </c>
      <c r="E574" s="296" t="s">
        <v>461</v>
      </c>
      <c r="F574" s="296" t="s">
        <v>1080</v>
      </c>
      <c r="G574" s="316"/>
      <c r="H574" s="296"/>
      <c r="I574" s="296" t="s">
        <v>436</v>
      </c>
      <c r="J574" s="296" t="s">
        <v>454</v>
      </c>
      <c r="K574" s="342"/>
      <c r="L574" s="366"/>
      <c r="M574" s="304" t="s">
        <v>468</v>
      </c>
      <c r="N574" s="296" t="s">
        <v>151</v>
      </c>
      <c r="O574" s="75" t="s">
        <v>94</v>
      </c>
      <c r="P574" s="122"/>
      <c r="Q574" s="155"/>
      <c r="R574" s="155"/>
      <c r="S574" s="155"/>
      <c r="T574" s="155"/>
      <c r="U574" s="155"/>
      <c r="V574" s="155"/>
      <c r="W574" s="155">
        <v>8</v>
      </c>
      <c r="X574" s="155"/>
      <c r="Y574" s="155"/>
      <c r="Z574" s="155"/>
      <c r="AA574" s="155"/>
      <c r="AB574" s="260">
        <f>SUM(P575:AA575)</f>
        <v>13320</v>
      </c>
      <c r="AC574" s="273"/>
      <c r="AD574" s="273"/>
      <c r="AE574" s="273"/>
      <c r="AF574" s="273"/>
      <c r="AG574" s="316">
        <v>70</v>
      </c>
      <c r="AH574" s="266">
        <f>SUM(P575:U575)</f>
        <v>0</v>
      </c>
      <c r="AI574" s="273"/>
    </row>
    <row r="575" spans="1:35" s="45" customFormat="1" ht="24" customHeight="1">
      <c r="A575" s="296"/>
      <c r="B575" s="296"/>
      <c r="C575" s="420"/>
      <c r="D575" s="296"/>
      <c r="E575" s="296"/>
      <c r="F575" s="296"/>
      <c r="G575" s="317"/>
      <c r="H575" s="296"/>
      <c r="I575" s="296"/>
      <c r="J575" s="296"/>
      <c r="K575" s="317"/>
      <c r="L575" s="304"/>
      <c r="M575" s="304"/>
      <c r="N575" s="296"/>
      <c r="O575" s="121" t="s">
        <v>19</v>
      </c>
      <c r="P575" s="174"/>
      <c r="Q575" s="175"/>
      <c r="R575" s="175"/>
      <c r="S575" s="175"/>
      <c r="T575" s="175"/>
      <c r="U575" s="175"/>
      <c r="V575" s="175">
        <v>8400</v>
      </c>
      <c r="W575" s="175">
        <v>4920</v>
      </c>
      <c r="X575" s="175"/>
      <c r="Y575" s="175"/>
      <c r="Z575" s="175"/>
      <c r="AA575" s="175"/>
      <c r="AB575" s="260"/>
      <c r="AC575" s="273"/>
      <c r="AD575" s="273"/>
      <c r="AE575" s="273"/>
      <c r="AF575" s="273"/>
      <c r="AG575" s="317"/>
      <c r="AH575" s="267"/>
      <c r="AI575" s="273"/>
    </row>
    <row r="576" spans="1:35" s="109" customFormat="1" ht="21.75" customHeight="1">
      <c r="A576" s="275">
        <v>63</v>
      </c>
      <c r="B576" s="275" t="s">
        <v>1180</v>
      </c>
      <c r="C576" s="380" t="s">
        <v>869</v>
      </c>
      <c r="D576" s="314">
        <v>11</v>
      </c>
      <c r="E576" s="314" t="s">
        <v>461</v>
      </c>
      <c r="F576" s="314" t="s">
        <v>1080</v>
      </c>
      <c r="G576" s="314">
        <v>1</v>
      </c>
      <c r="H576" s="314" t="s">
        <v>435</v>
      </c>
      <c r="I576" s="275" t="s">
        <v>436</v>
      </c>
      <c r="J576" s="275" t="s">
        <v>437</v>
      </c>
      <c r="K576" s="314" t="s">
        <v>38</v>
      </c>
      <c r="L576" s="409"/>
      <c r="M576" s="409"/>
      <c r="N576" s="270" t="s">
        <v>151</v>
      </c>
      <c r="O576" s="125" t="s">
        <v>94</v>
      </c>
      <c r="P576" s="176">
        <f>SUM(P578,P580)</f>
        <v>0</v>
      </c>
      <c r="Q576" s="176">
        <f t="shared" ref="Q576:AA577" si="187">SUM(Q578,Q580)</f>
        <v>0</v>
      </c>
      <c r="R576" s="176">
        <f t="shared" si="187"/>
        <v>0</v>
      </c>
      <c r="S576" s="176">
        <f t="shared" si="187"/>
        <v>0</v>
      </c>
      <c r="T576" s="176">
        <f t="shared" si="187"/>
        <v>0</v>
      </c>
      <c r="U576" s="176">
        <f t="shared" si="187"/>
        <v>0</v>
      </c>
      <c r="V576" s="176">
        <v>8</v>
      </c>
      <c r="W576" s="176">
        <f t="shared" si="187"/>
        <v>16</v>
      </c>
      <c r="X576" s="176">
        <f t="shared" si="187"/>
        <v>0</v>
      </c>
      <c r="Y576" s="176">
        <f t="shared" si="187"/>
        <v>0</v>
      </c>
      <c r="Z576" s="176">
        <f t="shared" si="187"/>
        <v>0</v>
      </c>
      <c r="AA576" s="176">
        <f t="shared" si="187"/>
        <v>0</v>
      </c>
      <c r="AB576" s="265">
        <f>SUM(P577:AA577)</f>
        <v>0</v>
      </c>
      <c r="AC576" s="262" t="s">
        <v>998</v>
      </c>
      <c r="AD576" s="262" t="s">
        <v>987</v>
      </c>
      <c r="AE576" s="262"/>
      <c r="AF576" s="262"/>
      <c r="AG576" s="314">
        <v>100</v>
      </c>
      <c r="AH576" s="265">
        <f>SUM(AH578:AH581)</f>
        <v>0</v>
      </c>
      <c r="AI576" s="262" t="s">
        <v>987</v>
      </c>
    </row>
    <row r="577" spans="1:35" s="109" customFormat="1">
      <c r="A577" s="275"/>
      <c r="B577" s="275"/>
      <c r="C577" s="381"/>
      <c r="D577" s="315"/>
      <c r="E577" s="315"/>
      <c r="F577" s="315"/>
      <c r="G577" s="315"/>
      <c r="H577" s="315"/>
      <c r="I577" s="275"/>
      <c r="J577" s="275"/>
      <c r="K577" s="315"/>
      <c r="L577" s="409"/>
      <c r="M577" s="409"/>
      <c r="N577" s="270"/>
      <c r="O577" s="177" t="s">
        <v>19</v>
      </c>
      <c r="P577" s="176">
        <f>SUM(P579,P581)</f>
        <v>0</v>
      </c>
      <c r="Q577" s="176">
        <f t="shared" si="187"/>
        <v>0</v>
      </c>
      <c r="R577" s="176">
        <f t="shared" si="187"/>
        <v>0</v>
      </c>
      <c r="S577" s="176">
        <f t="shared" si="187"/>
        <v>0</v>
      </c>
      <c r="T577" s="176">
        <f t="shared" si="187"/>
        <v>0</v>
      </c>
      <c r="U577" s="176">
        <f t="shared" si="187"/>
        <v>0</v>
      </c>
      <c r="V577" s="176">
        <f t="shared" si="187"/>
        <v>0</v>
      </c>
      <c r="W577" s="176">
        <f t="shared" si="187"/>
        <v>0</v>
      </c>
      <c r="X577" s="176">
        <f t="shared" si="187"/>
        <v>0</v>
      </c>
      <c r="Y577" s="176">
        <f t="shared" si="187"/>
        <v>0</v>
      </c>
      <c r="Z577" s="176">
        <f t="shared" si="187"/>
        <v>0</v>
      </c>
      <c r="AA577" s="176">
        <f t="shared" si="187"/>
        <v>0</v>
      </c>
      <c r="AB577" s="265"/>
      <c r="AC577" s="262"/>
      <c r="AD577" s="262"/>
      <c r="AE577" s="262"/>
      <c r="AF577" s="262"/>
      <c r="AG577" s="315"/>
      <c r="AH577" s="265"/>
      <c r="AI577" s="262"/>
    </row>
    <row r="578" spans="1:35" s="45" customFormat="1">
      <c r="A578" s="284"/>
      <c r="B578" s="284"/>
      <c r="C578" s="365" t="s">
        <v>903</v>
      </c>
      <c r="D578" s="316">
        <v>1</v>
      </c>
      <c r="E578" s="316" t="s">
        <v>461</v>
      </c>
      <c r="F578" s="316" t="s">
        <v>1080</v>
      </c>
      <c r="G578" s="316"/>
      <c r="H578" s="316"/>
      <c r="I578" s="316" t="s">
        <v>436</v>
      </c>
      <c r="J578" s="316" t="s">
        <v>437</v>
      </c>
      <c r="K578" s="316"/>
      <c r="L578" s="316"/>
      <c r="M578" s="316" t="s">
        <v>471</v>
      </c>
      <c r="N578" s="316" t="s">
        <v>151</v>
      </c>
      <c r="O578" s="75" t="s">
        <v>94</v>
      </c>
      <c r="P578" s="122"/>
      <c r="Q578" s="122"/>
      <c r="R578" s="122"/>
      <c r="S578" s="122"/>
      <c r="T578" s="122"/>
      <c r="U578" s="166"/>
      <c r="V578" s="178"/>
      <c r="W578" s="169">
        <v>8</v>
      </c>
      <c r="X578" s="166"/>
      <c r="Y578" s="166"/>
      <c r="Z578" s="166"/>
      <c r="AA578" s="166"/>
      <c r="AB578" s="260">
        <f>SUM(P579:AA579)</f>
        <v>0</v>
      </c>
      <c r="AC578" s="284"/>
      <c r="AD578" s="542"/>
      <c r="AE578" s="284"/>
      <c r="AF578" s="284"/>
      <c r="AG578" s="284">
        <v>50</v>
      </c>
      <c r="AH578" s="266">
        <f>SUM(P579:U579)</f>
        <v>0</v>
      </c>
      <c r="AI578" s="542"/>
    </row>
    <row r="579" spans="1:35" s="180" customFormat="1">
      <c r="A579" s="285"/>
      <c r="B579" s="285"/>
      <c r="C579" s="366"/>
      <c r="D579" s="317"/>
      <c r="E579" s="317"/>
      <c r="F579" s="317"/>
      <c r="G579" s="317"/>
      <c r="H579" s="317"/>
      <c r="I579" s="317"/>
      <c r="J579" s="317"/>
      <c r="K579" s="317"/>
      <c r="L579" s="317"/>
      <c r="M579" s="317"/>
      <c r="N579" s="317"/>
      <c r="O579" s="75" t="s">
        <v>19</v>
      </c>
      <c r="P579" s="179"/>
      <c r="Q579" s="179"/>
      <c r="R579" s="179"/>
      <c r="S579" s="179"/>
      <c r="T579" s="179"/>
      <c r="U579" s="179"/>
      <c r="V579" s="178"/>
      <c r="W579" s="179"/>
      <c r="X579" s="179"/>
      <c r="Y579" s="179"/>
      <c r="Z579" s="179"/>
      <c r="AA579" s="179"/>
      <c r="AB579" s="260"/>
      <c r="AC579" s="285"/>
      <c r="AD579" s="543"/>
      <c r="AE579" s="285"/>
      <c r="AF579" s="285"/>
      <c r="AG579" s="285"/>
      <c r="AH579" s="267"/>
      <c r="AI579" s="543"/>
    </row>
    <row r="580" spans="1:35" s="45" customFormat="1">
      <c r="A580" s="284"/>
      <c r="B580" s="284"/>
      <c r="C580" s="365" t="s">
        <v>904</v>
      </c>
      <c r="D580" s="296">
        <v>2</v>
      </c>
      <c r="E580" s="316" t="s">
        <v>461</v>
      </c>
      <c r="F580" s="316" t="s">
        <v>1080</v>
      </c>
      <c r="G580" s="316"/>
      <c r="H580" s="316"/>
      <c r="I580" s="316" t="s">
        <v>436</v>
      </c>
      <c r="J580" s="316" t="s">
        <v>437</v>
      </c>
      <c r="K580" s="316"/>
      <c r="L580" s="316"/>
      <c r="M580" s="316" t="s">
        <v>471</v>
      </c>
      <c r="N580" s="316" t="s">
        <v>151</v>
      </c>
      <c r="O580" s="75" t="s">
        <v>94</v>
      </c>
      <c r="P580" s="122"/>
      <c r="Q580" s="122"/>
      <c r="R580" s="122"/>
      <c r="S580" s="122"/>
      <c r="T580" s="122"/>
      <c r="U580" s="166"/>
      <c r="V580" s="178"/>
      <c r="W580" s="169">
        <v>8</v>
      </c>
      <c r="X580" s="166"/>
      <c r="Y580" s="166"/>
      <c r="Z580" s="166"/>
      <c r="AA580" s="166"/>
      <c r="AB580" s="260">
        <f>SUM(P581:AA581)</f>
        <v>0</v>
      </c>
      <c r="AC580" s="284"/>
      <c r="AD580" s="542"/>
      <c r="AE580" s="284"/>
      <c r="AF580" s="284"/>
      <c r="AG580" s="284">
        <v>50</v>
      </c>
      <c r="AH580" s="266">
        <f>SUM(P581:U581)</f>
        <v>0</v>
      </c>
      <c r="AI580" s="542"/>
    </row>
    <row r="581" spans="1:35" s="180" customFormat="1">
      <c r="A581" s="285"/>
      <c r="B581" s="285"/>
      <c r="C581" s="366"/>
      <c r="D581" s="296"/>
      <c r="E581" s="317"/>
      <c r="F581" s="317"/>
      <c r="G581" s="317"/>
      <c r="H581" s="317"/>
      <c r="I581" s="317"/>
      <c r="J581" s="317"/>
      <c r="K581" s="317"/>
      <c r="L581" s="317"/>
      <c r="M581" s="317"/>
      <c r="N581" s="317"/>
      <c r="O581" s="75" t="s">
        <v>19</v>
      </c>
      <c r="P581" s="179"/>
      <c r="Q581" s="179"/>
      <c r="R581" s="179"/>
      <c r="S581" s="179"/>
      <c r="T581" s="179"/>
      <c r="U581" s="179"/>
      <c r="V581" s="178"/>
      <c r="W581" s="179"/>
      <c r="X581" s="179"/>
      <c r="Y581" s="179"/>
      <c r="Z581" s="179"/>
      <c r="AA581" s="179"/>
      <c r="AB581" s="260"/>
      <c r="AC581" s="285"/>
      <c r="AD581" s="543"/>
      <c r="AE581" s="285"/>
      <c r="AF581" s="285"/>
      <c r="AG581" s="285"/>
      <c r="AH581" s="267"/>
      <c r="AI581" s="543"/>
    </row>
    <row r="582" spans="1:35" s="181" customFormat="1" ht="22.5" customHeight="1">
      <c r="A582" s="347">
        <v>64</v>
      </c>
      <c r="B582" s="347" t="s">
        <v>1181</v>
      </c>
      <c r="C582" s="474" t="s">
        <v>870</v>
      </c>
      <c r="D582" s="424">
        <v>12</v>
      </c>
      <c r="E582" s="424" t="s">
        <v>461</v>
      </c>
      <c r="F582" s="424" t="s">
        <v>1080</v>
      </c>
      <c r="G582" s="424">
        <v>4</v>
      </c>
      <c r="H582" s="424" t="s">
        <v>435</v>
      </c>
      <c r="I582" s="322" t="s">
        <v>436</v>
      </c>
      <c r="J582" s="322" t="s">
        <v>437</v>
      </c>
      <c r="K582" s="322" t="s">
        <v>38</v>
      </c>
      <c r="L582" s="454"/>
      <c r="M582" s="456"/>
      <c r="N582" s="322" t="s">
        <v>45</v>
      </c>
      <c r="O582" s="89" t="s">
        <v>685</v>
      </c>
      <c r="P582" s="65"/>
      <c r="Q582" s="65">
        <f t="shared" ref="Q582:AA582" si="188">SUM(Q584,Q586,Q588,)</f>
        <v>12</v>
      </c>
      <c r="R582" s="65">
        <f t="shared" si="188"/>
        <v>1</v>
      </c>
      <c r="S582" s="65">
        <f t="shared" si="188"/>
        <v>0</v>
      </c>
      <c r="T582" s="65">
        <f t="shared" si="188"/>
        <v>0</v>
      </c>
      <c r="U582" s="65">
        <f t="shared" si="188"/>
        <v>0</v>
      </c>
      <c r="V582" s="65">
        <f t="shared" si="188"/>
        <v>0</v>
      </c>
      <c r="W582" s="65">
        <f t="shared" si="188"/>
        <v>0</v>
      </c>
      <c r="X582" s="65">
        <f t="shared" si="188"/>
        <v>0</v>
      </c>
      <c r="Y582" s="65"/>
      <c r="Z582" s="65">
        <f t="shared" si="188"/>
        <v>0</v>
      </c>
      <c r="AA582" s="65">
        <f t="shared" si="188"/>
        <v>0</v>
      </c>
      <c r="AB582" s="271">
        <f>SUM(P583:AA583)</f>
        <v>38700</v>
      </c>
      <c r="AC582" s="262" t="s">
        <v>998</v>
      </c>
      <c r="AD582" s="262" t="s">
        <v>987</v>
      </c>
      <c r="AE582" s="347"/>
      <c r="AF582" s="347"/>
      <c r="AG582" s="583">
        <f>SUM(AG584:AG589)</f>
        <v>100</v>
      </c>
      <c r="AH582" s="271">
        <f>SUM(AH584:AH589)</f>
        <v>36300</v>
      </c>
      <c r="AI582" s="262" t="s">
        <v>987</v>
      </c>
    </row>
    <row r="583" spans="1:35" s="181" customFormat="1" ht="45" customHeight="1">
      <c r="A583" s="347"/>
      <c r="B583" s="347"/>
      <c r="C583" s="475"/>
      <c r="D583" s="425"/>
      <c r="E583" s="425"/>
      <c r="F583" s="425"/>
      <c r="G583" s="425"/>
      <c r="H583" s="425"/>
      <c r="I583" s="323"/>
      <c r="J583" s="323"/>
      <c r="K583" s="323"/>
      <c r="L583" s="455"/>
      <c r="M583" s="456"/>
      <c r="N583" s="323"/>
      <c r="O583" s="89" t="s">
        <v>19</v>
      </c>
      <c r="P583" s="65">
        <f>SUM(P585,P587,P589)</f>
        <v>0</v>
      </c>
      <c r="Q583" s="65">
        <f t="shared" ref="Q583:AA583" si="189">SUM(Q585,Q587,Q589)</f>
        <v>1800</v>
      </c>
      <c r="R583" s="65">
        <f t="shared" si="189"/>
        <v>34500</v>
      </c>
      <c r="S583" s="65">
        <f t="shared" si="189"/>
        <v>0</v>
      </c>
      <c r="T583" s="65">
        <f t="shared" si="189"/>
        <v>0</v>
      </c>
      <c r="U583" s="65">
        <f t="shared" si="189"/>
        <v>0</v>
      </c>
      <c r="V583" s="65">
        <f t="shared" si="189"/>
        <v>0</v>
      </c>
      <c r="W583" s="65">
        <f t="shared" si="189"/>
        <v>0</v>
      </c>
      <c r="X583" s="65">
        <f t="shared" si="189"/>
        <v>0</v>
      </c>
      <c r="Y583" s="65">
        <f t="shared" si="189"/>
        <v>2400</v>
      </c>
      <c r="Z583" s="65">
        <f t="shared" si="189"/>
        <v>0</v>
      </c>
      <c r="AA583" s="65">
        <f t="shared" si="189"/>
        <v>0</v>
      </c>
      <c r="AB583" s="272"/>
      <c r="AC583" s="262"/>
      <c r="AD583" s="262"/>
      <c r="AE583" s="347"/>
      <c r="AF583" s="347"/>
      <c r="AG583" s="584"/>
      <c r="AH583" s="272"/>
      <c r="AI583" s="262"/>
    </row>
    <row r="584" spans="1:35" s="180" customFormat="1" ht="23.25" customHeight="1">
      <c r="A584" s="182"/>
      <c r="B584" s="182"/>
      <c r="C584" s="477" t="s">
        <v>472</v>
      </c>
      <c r="D584" s="452">
        <v>2</v>
      </c>
      <c r="E584" s="452" t="s">
        <v>461</v>
      </c>
      <c r="F584" s="452" t="s">
        <v>1080</v>
      </c>
      <c r="G584" s="457"/>
      <c r="H584" s="457"/>
      <c r="I584" s="316" t="s">
        <v>436</v>
      </c>
      <c r="J584" s="316" t="s">
        <v>437</v>
      </c>
      <c r="K584" s="310"/>
      <c r="L584" s="448" t="s">
        <v>34</v>
      </c>
      <c r="M584" s="450"/>
      <c r="N584" s="312" t="s">
        <v>766</v>
      </c>
      <c r="O584" s="85" t="s">
        <v>44</v>
      </c>
      <c r="P584" s="183"/>
      <c r="Q584" s="183">
        <v>12</v>
      </c>
      <c r="R584" s="179"/>
      <c r="S584" s="183"/>
      <c r="T584" s="183"/>
      <c r="U584" s="183"/>
      <c r="V584" s="183"/>
      <c r="W584" s="183"/>
      <c r="X584" s="183"/>
      <c r="Y584" s="183"/>
      <c r="Z584" s="183"/>
      <c r="AA584" s="183"/>
      <c r="AB584" s="260">
        <f>SUM(P585:AA585)</f>
        <v>1800</v>
      </c>
      <c r="AC584" s="348"/>
      <c r="AD584" s="551"/>
      <c r="AE584" s="353">
        <v>24050</v>
      </c>
      <c r="AF584" s="348" t="s">
        <v>965</v>
      </c>
      <c r="AG584" s="457">
        <v>20</v>
      </c>
      <c r="AH584" s="266">
        <f>SUM(P585:U585)</f>
        <v>1800</v>
      </c>
      <c r="AI584" s="551"/>
    </row>
    <row r="585" spans="1:35" s="180" customFormat="1">
      <c r="A585" s="237"/>
      <c r="B585" s="238"/>
      <c r="C585" s="478"/>
      <c r="D585" s="453"/>
      <c r="E585" s="453"/>
      <c r="F585" s="453"/>
      <c r="G585" s="458"/>
      <c r="H585" s="458"/>
      <c r="I585" s="317"/>
      <c r="J585" s="317"/>
      <c r="K585" s="311"/>
      <c r="L585" s="449"/>
      <c r="M585" s="451"/>
      <c r="N585" s="313"/>
      <c r="O585" s="85" t="s">
        <v>19</v>
      </c>
      <c r="P585" s="183"/>
      <c r="Q585" s="183">
        <v>1800</v>
      </c>
      <c r="R585" s="179"/>
      <c r="S585" s="183"/>
      <c r="T585" s="183"/>
      <c r="U585" s="183"/>
      <c r="V585" s="183"/>
      <c r="W585" s="183"/>
      <c r="X585" s="183"/>
      <c r="Y585" s="183"/>
      <c r="Z585" s="183"/>
      <c r="AA585" s="183"/>
      <c r="AB585" s="260"/>
      <c r="AC585" s="313"/>
      <c r="AD585" s="292"/>
      <c r="AE585" s="313"/>
      <c r="AF585" s="313"/>
      <c r="AG585" s="458"/>
      <c r="AH585" s="267"/>
      <c r="AI585" s="292"/>
    </row>
    <row r="586" spans="1:35" s="180" customFormat="1" ht="25.9" customHeight="1">
      <c r="A586" s="182"/>
      <c r="B586" s="182"/>
      <c r="C586" s="477" t="s">
        <v>473</v>
      </c>
      <c r="D586" s="452">
        <v>1</v>
      </c>
      <c r="E586" s="452" t="s">
        <v>461</v>
      </c>
      <c r="F586" s="452" t="s">
        <v>1080</v>
      </c>
      <c r="G586" s="457"/>
      <c r="H586" s="457"/>
      <c r="I586" s="457" t="s">
        <v>436</v>
      </c>
      <c r="J586" s="457" t="s">
        <v>437</v>
      </c>
      <c r="K586" s="310"/>
      <c r="L586" s="448" t="s">
        <v>34</v>
      </c>
      <c r="M586" s="464"/>
      <c r="N586" s="312" t="s">
        <v>474</v>
      </c>
      <c r="O586" s="85" t="s">
        <v>721</v>
      </c>
      <c r="P586" s="183"/>
      <c r="Q586" s="183"/>
      <c r="R586" s="183">
        <v>1</v>
      </c>
      <c r="S586" s="183"/>
      <c r="T586" s="183"/>
      <c r="U586" s="183"/>
      <c r="V586" s="183"/>
      <c r="W586" s="183"/>
      <c r="X586" s="183"/>
      <c r="Y586" s="183"/>
      <c r="Z586" s="183"/>
      <c r="AA586" s="183"/>
      <c r="AB586" s="260">
        <f>SUM(P587:AA587)</f>
        <v>34500</v>
      </c>
      <c r="AC586" s="312"/>
      <c r="AD586" s="291"/>
      <c r="AE586" s="312"/>
      <c r="AF586" s="312"/>
      <c r="AG586" s="457">
        <v>60</v>
      </c>
      <c r="AH586" s="266">
        <f>SUM(P587:U587)</f>
        <v>34500</v>
      </c>
      <c r="AI586" s="291"/>
    </row>
    <row r="587" spans="1:35" s="180" customFormat="1" ht="25.5" customHeight="1">
      <c r="A587" s="182"/>
      <c r="B587" s="182"/>
      <c r="C587" s="478"/>
      <c r="D587" s="453"/>
      <c r="E587" s="453"/>
      <c r="F587" s="453"/>
      <c r="G587" s="458"/>
      <c r="H587" s="458"/>
      <c r="I587" s="458"/>
      <c r="J587" s="458"/>
      <c r="K587" s="311"/>
      <c r="L587" s="449"/>
      <c r="M587" s="464"/>
      <c r="N587" s="313"/>
      <c r="O587" s="123" t="s">
        <v>19</v>
      </c>
      <c r="P587" s="183"/>
      <c r="Q587" s="183"/>
      <c r="R587" s="183">
        <v>34500</v>
      </c>
      <c r="S587" s="183"/>
      <c r="T587" s="183"/>
      <c r="U587" s="183"/>
      <c r="V587" s="183"/>
      <c r="W587" s="183"/>
      <c r="X587" s="183"/>
      <c r="Y587" s="183"/>
      <c r="Z587" s="183"/>
      <c r="AA587" s="183"/>
      <c r="AB587" s="260"/>
      <c r="AC587" s="313"/>
      <c r="AD587" s="292"/>
      <c r="AE587" s="313"/>
      <c r="AF587" s="313"/>
      <c r="AG587" s="458"/>
      <c r="AH587" s="267"/>
      <c r="AI587" s="292"/>
    </row>
    <row r="588" spans="1:35" s="184" customFormat="1" ht="26.25" customHeight="1">
      <c r="A588" s="479"/>
      <c r="B588" s="479"/>
      <c r="C588" s="477" t="s">
        <v>475</v>
      </c>
      <c r="D588" s="452">
        <v>3</v>
      </c>
      <c r="E588" s="452" t="s">
        <v>461</v>
      </c>
      <c r="F588" s="452" t="s">
        <v>1080</v>
      </c>
      <c r="G588" s="457"/>
      <c r="H588" s="457"/>
      <c r="I588" s="457" t="s">
        <v>436</v>
      </c>
      <c r="J588" s="457" t="s">
        <v>437</v>
      </c>
      <c r="K588" s="310"/>
      <c r="L588" s="448" t="s">
        <v>34</v>
      </c>
      <c r="M588" s="450"/>
      <c r="N588" s="312" t="s">
        <v>804</v>
      </c>
      <c r="O588" s="85" t="s">
        <v>44</v>
      </c>
      <c r="P588" s="183"/>
      <c r="Q588" s="183"/>
      <c r="R588" s="183"/>
      <c r="S588" s="183"/>
      <c r="T588" s="183"/>
      <c r="U588" s="183"/>
      <c r="V588" s="183"/>
      <c r="W588" s="183"/>
      <c r="X588" s="183"/>
      <c r="Y588" s="183">
        <v>16</v>
      </c>
      <c r="Z588" s="183"/>
      <c r="AA588" s="183"/>
      <c r="AB588" s="260">
        <f>SUM(P589:AA589)</f>
        <v>2400</v>
      </c>
      <c r="AC588" s="348"/>
      <c r="AD588" s="552"/>
      <c r="AE588" s="348"/>
      <c r="AF588" s="348"/>
      <c r="AG588" s="457">
        <v>20</v>
      </c>
      <c r="AH588" s="266">
        <f>SUM(P589:U589)</f>
        <v>0</v>
      </c>
      <c r="AI588" s="552"/>
    </row>
    <row r="589" spans="1:35" s="184" customFormat="1" ht="20.45" customHeight="1">
      <c r="A589" s="480"/>
      <c r="B589" s="480"/>
      <c r="C589" s="478"/>
      <c r="D589" s="453"/>
      <c r="E589" s="453"/>
      <c r="F589" s="453"/>
      <c r="G589" s="458"/>
      <c r="H589" s="458"/>
      <c r="I589" s="458"/>
      <c r="J589" s="458"/>
      <c r="K589" s="311"/>
      <c r="L589" s="449"/>
      <c r="M589" s="476"/>
      <c r="N589" s="313"/>
      <c r="O589" s="85" t="s">
        <v>19</v>
      </c>
      <c r="P589" s="183"/>
      <c r="Q589" s="183"/>
      <c r="R589" s="183"/>
      <c r="S589" s="183"/>
      <c r="T589" s="183"/>
      <c r="U589" s="183"/>
      <c r="V589" s="183"/>
      <c r="W589" s="183"/>
      <c r="X589" s="183"/>
      <c r="Y589" s="183">
        <v>2400</v>
      </c>
      <c r="Z589" s="183"/>
      <c r="AA589" s="183"/>
      <c r="AB589" s="260"/>
      <c r="AC589" s="313"/>
      <c r="AD589" s="292"/>
      <c r="AE589" s="313"/>
      <c r="AF589" s="313"/>
      <c r="AG589" s="458"/>
      <c r="AH589" s="267"/>
      <c r="AI589" s="292"/>
    </row>
    <row r="590" spans="1:35" s="109" customFormat="1">
      <c r="A590" s="275">
        <v>65</v>
      </c>
      <c r="B590" s="275" t="s">
        <v>1182</v>
      </c>
      <c r="C590" s="294" t="s">
        <v>871</v>
      </c>
      <c r="D590" s="275">
        <v>13</v>
      </c>
      <c r="E590" s="295" t="s">
        <v>461</v>
      </c>
      <c r="F590" s="295" t="s">
        <v>1080</v>
      </c>
      <c r="G590" s="426">
        <v>1</v>
      </c>
      <c r="H590" s="295" t="s">
        <v>435</v>
      </c>
      <c r="I590" s="295" t="s">
        <v>436</v>
      </c>
      <c r="J590" s="295" t="s">
        <v>437</v>
      </c>
      <c r="K590" s="426" t="s">
        <v>38</v>
      </c>
      <c r="L590" s="275"/>
      <c r="M590" s="275"/>
      <c r="N590" s="275" t="s">
        <v>478</v>
      </c>
      <c r="O590" s="99" t="s">
        <v>335</v>
      </c>
      <c r="P590" s="133">
        <f>SUM(P592,P594)</f>
        <v>0</v>
      </c>
      <c r="Q590" s="133">
        <f t="shared" ref="Q590:AA591" si="190">SUM(Q592,Q594)</f>
        <v>0</v>
      </c>
      <c r="R590" s="133">
        <f t="shared" si="190"/>
        <v>2</v>
      </c>
      <c r="S590" s="133">
        <f t="shared" si="190"/>
        <v>0</v>
      </c>
      <c r="T590" s="133">
        <f t="shared" si="190"/>
        <v>0</v>
      </c>
      <c r="U590" s="133">
        <f t="shared" si="190"/>
        <v>0</v>
      </c>
      <c r="V590" s="133">
        <f t="shared" si="190"/>
        <v>0</v>
      </c>
      <c r="W590" s="133">
        <f t="shared" si="190"/>
        <v>0</v>
      </c>
      <c r="X590" s="133">
        <f t="shared" si="190"/>
        <v>0</v>
      </c>
      <c r="Y590" s="133">
        <f t="shared" si="190"/>
        <v>0</v>
      </c>
      <c r="Z590" s="133">
        <f t="shared" si="190"/>
        <v>0</v>
      </c>
      <c r="AA590" s="133">
        <f t="shared" si="190"/>
        <v>0</v>
      </c>
      <c r="AB590" s="261">
        <f>SUM(AB592:AB595)</f>
        <v>0</v>
      </c>
      <c r="AC590" s="262" t="s">
        <v>998</v>
      </c>
      <c r="AD590" s="262" t="s">
        <v>987</v>
      </c>
      <c r="AE590" s="262"/>
      <c r="AF590" s="262"/>
      <c r="AG590" s="314">
        <f>SUM(AG592:AG595)</f>
        <v>100</v>
      </c>
      <c r="AH590" s="261">
        <f>SUM(AH592:AH595)</f>
        <v>0</v>
      </c>
      <c r="AI590" s="262" t="s">
        <v>987</v>
      </c>
    </row>
    <row r="591" spans="1:35" s="109" customFormat="1">
      <c r="A591" s="275"/>
      <c r="B591" s="275"/>
      <c r="C591" s="294"/>
      <c r="D591" s="275"/>
      <c r="E591" s="295"/>
      <c r="F591" s="295"/>
      <c r="G591" s="427"/>
      <c r="H591" s="295"/>
      <c r="I591" s="295"/>
      <c r="J591" s="295"/>
      <c r="K591" s="427"/>
      <c r="L591" s="275"/>
      <c r="M591" s="275"/>
      <c r="N591" s="275"/>
      <c r="O591" s="99" t="s">
        <v>19</v>
      </c>
      <c r="P591" s="133">
        <f>SUM(P593,P595)</f>
        <v>0</v>
      </c>
      <c r="Q591" s="133">
        <f t="shared" si="190"/>
        <v>0</v>
      </c>
      <c r="R591" s="133">
        <f t="shared" si="190"/>
        <v>0</v>
      </c>
      <c r="S591" s="133">
        <f t="shared" si="190"/>
        <v>0</v>
      </c>
      <c r="T591" s="133">
        <f t="shared" si="190"/>
        <v>0</v>
      </c>
      <c r="U591" s="133">
        <f t="shared" si="190"/>
        <v>0</v>
      </c>
      <c r="V591" s="133">
        <f t="shared" si="190"/>
        <v>0</v>
      </c>
      <c r="W591" s="133">
        <f t="shared" si="190"/>
        <v>0</v>
      </c>
      <c r="X591" s="133">
        <f t="shared" si="190"/>
        <v>0</v>
      </c>
      <c r="Y591" s="133">
        <f t="shared" si="190"/>
        <v>0</v>
      </c>
      <c r="Z591" s="133">
        <f t="shared" si="190"/>
        <v>0</v>
      </c>
      <c r="AA591" s="133">
        <f t="shared" si="190"/>
        <v>0</v>
      </c>
      <c r="AB591" s="261"/>
      <c r="AC591" s="262"/>
      <c r="AD591" s="262"/>
      <c r="AE591" s="262"/>
      <c r="AF591" s="262"/>
      <c r="AG591" s="315"/>
      <c r="AH591" s="261"/>
      <c r="AI591" s="262"/>
    </row>
    <row r="592" spans="1:35" s="45" customFormat="1">
      <c r="A592" s="296"/>
      <c r="B592" s="296"/>
      <c r="C592" s="304" t="s">
        <v>479</v>
      </c>
      <c r="D592" s="296">
        <v>1</v>
      </c>
      <c r="E592" s="316" t="s">
        <v>461</v>
      </c>
      <c r="F592" s="316" t="s">
        <v>1080</v>
      </c>
      <c r="G592" s="316"/>
      <c r="H592" s="316"/>
      <c r="I592" s="316" t="s">
        <v>436</v>
      </c>
      <c r="J592" s="316" t="s">
        <v>437</v>
      </c>
      <c r="K592" s="316"/>
      <c r="L592" s="296" t="s">
        <v>476</v>
      </c>
      <c r="M592" s="296"/>
      <c r="N592" s="296" t="s">
        <v>334</v>
      </c>
      <c r="O592" s="75" t="s">
        <v>335</v>
      </c>
      <c r="P592" s="136"/>
      <c r="Q592" s="136"/>
      <c r="R592" s="136">
        <v>1</v>
      </c>
      <c r="S592" s="136"/>
      <c r="T592" s="136"/>
      <c r="U592" s="136"/>
      <c r="V592" s="136"/>
      <c r="W592" s="136"/>
      <c r="X592" s="136"/>
      <c r="Y592" s="136"/>
      <c r="Z592" s="136"/>
      <c r="AA592" s="136"/>
      <c r="AB592" s="260">
        <f>SUM(P593:AA593)</f>
        <v>0</v>
      </c>
      <c r="AC592" s="273"/>
      <c r="AD592" s="273"/>
      <c r="AE592" s="273"/>
      <c r="AF592" s="273"/>
      <c r="AG592" s="316">
        <v>60</v>
      </c>
      <c r="AH592" s="266">
        <f>SUM(P593:U593)</f>
        <v>0</v>
      </c>
      <c r="AI592" s="273"/>
    </row>
    <row r="593" spans="1:35" s="45" customFormat="1">
      <c r="A593" s="296"/>
      <c r="B593" s="296"/>
      <c r="C593" s="304"/>
      <c r="D593" s="296"/>
      <c r="E593" s="317"/>
      <c r="F593" s="317"/>
      <c r="G593" s="317"/>
      <c r="H593" s="317"/>
      <c r="I593" s="317"/>
      <c r="J593" s="317"/>
      <c r="K593" s="317"/>
      <c r="L593" s="296"/>
      <c r="M593" s="296"/>
      <c r="N593" s="296"/>
      <c r="O593" s="75" t="s">
        <v>19</v>
      </c>
      <c r="P593" s="136"/>
      <c r="Q593" s="136"/>
      <c r="R593" s="136"/>
      <c r="S593" s="136"/>
      <c r="T593" s="136"/>
      <c r="U593" s="136"/>
      <c r="V593" s="136"/>
      <c r="W593" s="136"/>
      <c r="X593" s="136"/>
      <c r="Y593" s="136"/>
      <c r="Z593" s="136"/>
      <c r="AA593" s="136"/>
      <c r="AB593" s="260"/>
      <c r="AC593" s="273"/>
      <c r="AD593" s="273"/>
      <c r="AE593" s="273"/>
      <c r="AF593" s="273"/>
      <c r="AG593" s="317"/>
      <c r="AH593" s="267"/>
      <c r="AI593" s="273"/>
    </row>
    <row r="594" spans="1:35" s="45" customFormat="1">
      <c r="A594" s="296"/>
      <c r="B594" s="296"/>
      <c r="C594" s="304" t="s">
        <v>911</v>
      </c>
      <c r="D594" s="296">
        <v>2</v>
      </c>
      <c r="E594" s="316" t="s">
        <v>461</v>
      </c>
      <c r="F594" s="316" t="s">
        <v>1080</v>
      </c>
      <c r="G594" s="316"/>
      <c r="H594" s="316"/>
      <c r="I594" s="316" t="s">
        <v>436</v>
      </c>
      <c r="J594" s="316" t="s">
        <v>437</v>
      </c>
      <c r="K594" s="316"/>
      <c r="L594" s="296"/>
      <c r="M594" s="296" t="s">
        <v>477</v>
      </c>
      <c r="N594" s="296" t="s">
        <v>334</v>
      </c>
      <c r="O594" s="75" t="s">
        <v>335</v>
      </c>
      <c r="P594" s="136"/>
      <c r="Q594" s="136"/>
      <c r="R594" s="136">
        <v>1</v>
      </c>
      <c r="S594" s="136"/>
      <c r="T594" s="136"/>
      <c r="U594" s="136"/>
      <c r="V594" s="136"/>
      <c r="W594" s="136"/>
      <c r="X594" s="136"/>
      <c r="Y594" s="136"/>
      <c r="Z594" s="136"/>
      <c r="AA594" s="136"/>
      <c r="AB594" s="260">
        <f>SUM(P595:AA595)</f>
        <v>0</v>
      </c>
      <c r="AC594" s="273"/>
      <c r="AD594" s="273"/>
      <c r="AE594" s="273"/>
      <c r="AF594" s="273"/>
      <c r="AG594" s="316">
        <v>40</v>
      </c>
      <c r="AH594" s="266">
        <f>SUM(P595:U595)</f>
        <v>0</v>
      </c>
      <c r="AI594" s="273"/>
    </row>
    <row r="595" spans="1:35" s="45" customFormat="1" ht="37.9" customHeight="1">
      <c r="A595" s="296"/>
      <c r="B595" s="296"/>
      <c r="C595" s="304"/>
      <c r="D595" s="296"/>
      <c r="E595" s="317"/>
      <c r="F595" s="317"/>
      <c r="G595" s="317"/>
      <c r="H595" s="317"/>
      <c r="I595" s="317"/>
      <c r="J595" s="317"/>
      <c r="K595" s="317"/>
      <c r="L595" s="296"/>
      <c r="M595" s="296"/>
      <c r="N595" s="296"/>
      <c r="O595" s="75" t="s">
        <v>19</v>
      </c>
      <c r="P595" s="136"/>
      <c r="Q595" s="136"/>
      <c r="R595" s="136"/>
      <c r="S595" s="136"/>
      <c r="T595" s="136"/>
      <c r="U595" s="136"/>
      <c r="V595" s="136"/>
      <c r="W595" s="136"/>
      <c r="X595" s="136"/>
      <c r="Y595" s="136"/>
      <c r="Z595" s="136"/>
      <c r="AA595" s="136"/>
      <c r="AB595" s="260"/>
      <c r="AC595" s="273"/>
      <c r="AD595" s="273"/>
      <c r="AE595" s="273"/>
      <c r="AF595" s="273"/>
      <c r="AG595" s="317"/>
      <c r="AH595" s="267"/>
      <c r="AI595" s="273"/>
    </row>
    <row r="596" spans="1:35" s="109" customFormat="1">
      <c r="A596" s="275">
        <v>66</v>
      </c>
      <c r="B596" s="275" t="s">
        <v>1183</v>
      </c>
      <c r="C596" s="294" t="s">
        <v>872</v>
      </c>
      <c r="D596" s="275">
        <v>14</v>
      </c>
      <c r="E596" s="295" t="s">
        <v>480</v>
      </c>
      <c r="F596" s="295" t="s">
        <v>1081</v>
      </c>
      <c r="G596" s="426" t="s">
        <v>481</v>
      </c>
      <c r="H596" s="295" t="s">
        <v>435</v>
      </c>
      <c r="I596" s="295" t="s">
        <v>436</v>
      </c>
      <c r="J596" s="295" t="s">
        <v>437</v>
      </c>
      <c r="K596" s="426" t="s">
        <v>38</v>
      </c>
      <c r="L596" s="294"/>
      <c r="M596" s="294"/>
      <c r="N596" s="275" t="s">
        <v>43</v>
      </c>
      <c r="O596" s="99" t="s">
        <v>42</v>
      </c>
      <c r="P596" s="133"/>
      <c r="Q596" s="133">
        <f t="shared" ref="Q596:AA597" si="191">SUM(Q598,Q600)</f>
        <v>0</v>
      </c>
      <c r="R596" s="133">
        <f t="shared" si="191"/>
        <v>0</v>
      </c>
      <c r="S596" s="133">
        <f t="shared" si="191"/>
        <v>0</v>
      </c>
      <c r="T596" s="133">
        <f t="shared" si="191"/>
        <v>0</v>
      </c>
      <c r="U596" s="133">
        <f t="shared" si="191"/>
        <v>0</v>
      </c>
      <c r="V596" s="133">
        <f t="shared" si="191"/>
        <v>0</v>
      </c>
      <c r="W596" s="133">
        <f t="shared" si="191"/>
        <v>0</v>
      </c>
      <c r="X596" s="133">
        <f t="shared" si="191"/>
        <v>1</v>
      </c>
      <c r="Y596" s="133">
        <f t="shared" si="191"/>
        <v>0</v>
      </c>
      <c r="Z596" s="133">
        <f t="shared" si="191"/>
        <v>0</v>
      </c>
      <c r="AA596" s="133">
        <f t="shared" si="191"/>
        <v>0</v>
      </c>
      <c r="AB596" s="261">
        <f>SUM(AB598:AB601)</f>
        <v>28500</v>
      </c>
      <c r="AC596" s="262" t="s">
        <v>998</v>
      </c>
      <c r="AD596" s="262" t="s">
        <v>987</v>
      </c>
      <c r="AE596" s="262"/>
      <c r="AF596" s="262"/>
      <c r="AG596" s="314">
        <f>SUM(AG598:AG601)</f>
        <v>100</v>
      </c>
      <c r="AH596" s="261">
        <f>SUM(AH598:AH601)</f>
        <v>28500</v>
      </c>
      <c r="AI596" s="262" t="s">
        <v>987</v>
      </c>
    </row>
    <row r="597" spans="1:35" s="109" customFormat="1">
      <c r="A597" s="275"/>
      <c r="B597" s="275"/>
      <c r="C597" s="294"/>
      <c r="D597" s="275"/>
      <c r="E597" s="295"/>
      <c r="F597" s="295"/>
      <c r="G597" s="427"/>
      <c r="H597" s="295"/>
      <c r="I597" s="295"/>
      <c r="J597" s="295"/>
      <c r="K597" s="427"/>
      <c r="L597" s="294"/>
      <c r="M597" s="294"/>
      <c r="N597" s="275"/>
      <c r="O597" s="99" t="s">
        <v>19</v>
      </c>
      <c r="P597" s="133">
        <f>SUM(P599,P601)</f>
        <v>28500</v>
      </c>
      <c r="Q597" s="133">
        <f t="shared" si="191"/>
        <v>0</v>
      </c>
      <c r="R597" s="133">
        <f t="shared" si="191"/>
        <v>0</v>
      </c>
      <c r="S597" s="133">
        <f t="shared" si="191"/>
        <v>0</v>
      </c>
      <c r="T597" s="133">
        <f t="shared" si="191"/>
        <v>0</v>
      </c>
      <c r="U597" s="133">
        <f t="shared" si="191"/>
        <v>0</v>
      </c>
      <c r="V597" s="133">
        <f t="shared" si="191"/>
        <v>0</v>
      </c>
      <c r="W597" s="133">
        <f t="shared" si="191"/>
        <v>0</v>
      </c>
      <c r="X597" s="133">
        <f t="shared" si="191"/>
        <v>0</v>
      </c>
      <c r="Y597" s="133">
        <f t="shared" si="191"/>
        <v>0</v>
      </c>
      <c r="Z597" s="133">
        <f t="shared" si="191"/>
        <v>0</v>
      </c>
      <c r="AA597" s="133">
        <f t="shared" si="191"/>
        <v>0</v>
      </c>
      <c r="AB597" s="261"/>
      <c r="AC597" s="262"/>
      <c r="AD597" s="262"/>
      <c r="AE597" s="262"/>
      <c r="AF597" s="262"/>
      <c r="AG597" s="315"/>
      <c r="AH597" s="261"/>
      <c r="AI597" s="262"/>
    </row>
    <row r="598" spans="1:35" s="45" customFormat="1">
      <c r="A598" s="296"/>
      <c r="B598" s="296"/>
      <c r="C598" s="304" t="s">
        <v>482</v>
      </c>
      <c r="D598" s="296">
        <v>1</v>
      </c>
      <c r="E598" s="302" t="s">
        <v>480</v>
      </c>
      <c r="F598" s="302" t="s">
        <v>1081</v>
      </c>
      <c r="G598" s="310"/>
      <c r="H598" s="316"/>
      <c r="I598" s="316" t="s">
        <v>436</v>
      </c>
      <c r="J598" s="316" t="s">
        <v>437</v>
      </c>
      <c r="K598" s="316"/>
      <c r="L598" s="304" t="s">
        <v>34</v>
      </c>
      <c r="M598" s="304"/>
      <c r="N598" s="296" t="s">
        <v>483</v>
      </c>
      <c r="O598" s="75" t="s">
        <v>42</v>
      </c>
      <c r="P598" s="136">
        <v>6</v>
      </c>
      <c r="Q598" s="136"/>
      <c r="R598" s="136"/>
      <c r="S598" s="136"/>
      <c r="T598" s="136"/>
      <c r="U598" s="136"/>
      <c r="V598" s="136"/>
      <c r="W598" s="136"/>
      <c r="X598" s="136"/>
      <c r="Y598" s="136"/>
      <c r="Z598" s="136"/>
      <c r="AA598" s="136"/>
      <c r="AB598" s="260">
        <f>SUM(P599:AA599)</f>
        <v>28500</v>
      </c>
      <c r="AC598" s="273" t="s">
        <v>654</v>
      </c>
      <c r="AD598" s="273"/>
      <c r="AE598" s="273" t="s">
        <v>966</v>
      </c>
      <c r="AF598" s="273" t="s">
        <v>967</v>
      </c>
      <c r="AG598" s="316">
        <v>80</v>
      </c>
      <c r="AH598" s="266">
        <f>SUM(P599:U599)</f>
        <v>28500</v>
      </c>
      <c r="AI598" s="273"/>
    </row>
    <row r="599" spans="1:35" s="45" customFormat="1">
      <c r="A599" s="296"/>
      <c r="B599" s="296"/>
      <c r="C599" s="304"/>
      <c r="D599" s="296"/>
      <c r="E599" s="302"/>
      <c r="F599" s="302"/>
      <c r="G599" s="311"/>
      <c r="H599" s="317"/>
      <c r="I599" s="317"/>
      <c r="J599" s="317"/>
      <c r="K599" s="317"/>
      <c r="L599" s="304"/>
      <c r="M599" s="304"/>
      <c r="N599" s="296"/>
      <c r="O599" s="75" t="s">
        <v>19</v>
      </c>
      <c r="P599" s="136">
        <v>28500</v>
      </c>
      <c r="Q599" s="136"/>
      <c r="R599" s="136"/>
      <c r="S599" s="136"/>
      <c r="T599" s="136"/>
      <c r="U599" s="136"/>
      <c r="V599" s="136"/>
      <c r="W599" s="136"/>
      <c r="X599" s="136"/>
      <c r="Y599" s="136"/>
      <c r="Z599" s="136"/>
      <c r="AA599" s="136"/>
      <c r="AB599" s="260"/>
      <c r="AC599" s="273"/>
      <c r="AD599" s="273"/>
      <c r="AE599" s="273"/>
      <c r="AF599" s="273"/>
      <c r="AG599" s="317"/>
      <c r="AH599" s="267"/>
      <c r="AI599" s="273"/>
    </row>
    <row r="600" spans="1:35" s="45" customFormat="1">
      <c r="A600" s="296"/>
      <c r="B600" s="296"/>
      <c r="C600" s="304" t="s">
        <v>484</v>
      </c>
      <c r="D600" s="296">
        <v>2</v>
      </c>
      <c r="E600" s="302" t="s">
        <v>480</v>
      </c>
      <c r="F600" s="302" t="s">
        <v>1081</v>
      </c>
      <c r="G600" s="310"/>
      <c r="H600" s="316"/>
      <c r="I600" s="316" t="s">
        <v>436</v>
      </c>
      <c r="J600" s="316" t="s">
        <v>437</v>
      </c>
      <c r="K600" s="316"/>
      <c r="L600" s="304" t="s">
        <v>34</v>
      </c>
      <c r="M600" s="304"/>
      <c r="N600" s="296" t="s">
        <v>43</v>
      </c>
      <c r="O600" s="75" t="s">
        <v>42</v>
      </c>
      <c r="P600" s="136"/>
      <c r="Q600" s="136"/>
      <c r="R600" s="136"/>
      <c r="S600" s="136"/>
      <c r="T600" s="136"/>
      <c r="U600" s="136"/>
      <c r="V600" s="136"/>
      <c r="W600" s="136"/>
      <c r="X600" s="136">
        <v>1</v>
      </c>
      <c r="Y600" s="136"/>
      <c r="Z600" s="136"/>
      <c r="AA600" s="136"/>
      <c r="AB600" s="260">
        <f>SUM(P601:AA601)</f>
        <v>0</v>
      </c>
      <c r="AC600" s="273"/>
      <c r="AD600" s="273"/>
      <c r="AE600" s="273"/>
      <c r="AF600" s="273"/>
      <c r="AG600" s="316">
        <v>20</v>
      </c>
      <c r="AH600" s="260">
        <f>SUM(P601:U601)</f>
        <v>0</v>
      </c>
      <c r="AI600" s="273"/>
    </row>
    <row r="601" spans="1:35" s="45" customFormat="1">
      <c r="A601" s="296"/>
      <c r="B601" s="296"/>
      <c r="C601" s="304"/>
      <c r="D601" s="296"/>
      <c r="E601" s="302"/>
      <c r="F601" s="302"/>
      <c r="G601" s="311"/>
      <c r="H601" s="317"/>
      <c r="I601" s="317"/>
      <c r="J601" s="317"/>
      <c r="K601" s="317"/>
      <c r="L601" s="304"/>
      <c r="M601" s="304"/>
      <c r="N601" s="296"/>
      <c r="O601" s="75" t="s">
        <v>19</v>
      </c>
      <c r="P601" s="136"/>
      <c r="Q601" s="136"/>
      <c r="R601" s="136"/>
      <c r="S601" s="136"/>
      <c r="T601" s="136"/>
      <c r="U601" s="136"/>
      <c r="V601" s="136"/>
      <c r="W601" s="136"/>
      <c r="X601" s="136"/>
      <c r="Y601" s="136"/>
      <c r="Z601" s="136"/>
      <c r="AA601" s="136"/>
      <c r="AB601" s="260"/>
      <c r="AC601" s="273"/>
      <c r="AD601" s="273"/>
      <c r="AE601" s="273"/>
      <c r="AF601" s="273"/>
      <c r="AG601" s="317"/>
      <c r="AH601" s="260"/>
      <c r="AI601" s="273"/>
    </row>
    <row r="602" spans="1:35" s="220" customFormat="1">
      <c r="A602" s="297">
        <v>67</v>
      </c>
      <c r="B602" s="297" t="s">
        <v>1184</v>
      </c>
      <c r="C602" s="298" t="s">
        <v>1005</v>
      </c>
      <c r="D602" s="297"/>
      <c r="E602" s="301"/>
      <c r="F602" s="301" t="s">
        <v>1073</v>
      </c>
      <c r="G602" s="308"/>
      <c r="H602" s="301"/>
      <c r="I602" s="301"/>
      <c r="J602" s="301"/>
      <c r="K602" s="308"/>
      <c r="L602" s="298"/>
      <c r="M602" s="298"/>
      <c r="N602" s="297" t="s">
        <v>232</v>
      </c>
      <c r="O602" s="214"/>
      <c r="P602" s="221"/>
      <c r="Q602" s="221"/>
      <c r="R602" s="221"/>
      <c r="S602" s="221"/>
      <c r="T602" s="221"/>
      <c r="U602" s="221"/>
      <c r="V602" s="221"/>
      <c r="W602" s="221"/>
      <c r="X602" s="221"/>
      <c r="Y602" s="221"/>
      <c r="Z602" s="221"/>
      <c r="AA602" s="221"/>
      <c r="AB602" s="268">
        <f>SUM(P603:AA603)</f>
        <v>11100</v>
      </c>
      <c r="AC602" s="277" t="s">
        <v>998</v>
      </c>
      <c r="AD602" s="277" t="s">
        <v>975</v>
      </c>
      <c r="AE602" s="277"/>
      <c r="AF602" s="277"/>
      <c r="AG602" s="299"/>
      <c r="AH602" s="268">
        <f>SUM(AH604)</f>
        <v>11100</v>
      </c>
      <c r="AI602" s="277" t="s">
        <v>975</v>
      </c>
    </row>
    <row r="603" spans="1:35" s="220" customFormat="1">
      <c r="A603" s="297"/>
      <c r="B603" s="297"/>
      <c r="C603" s="298"/>
      <c r="D603" s="297"/>
      <c r="E603" s="301"/>
      <c r="F603" s="301"/>
      <c r="G603" s="309"/>
      <c r="H603" s="301"/>
      <c r="I603" s="301"/>
      <c r="J603" s="301"/>
      <c r="K603" s="309"/>
      <c r="L603" s="298"/>
      <c r="M603" s="298"/>
      <c r="N603" s="297"/>
      <c r="O603" s="214" t="s">
        <v>19</v>
      </c>
      <c r="P603" s="221"/>
      <c r="Q603" s="221"/>
      <c r="R603" s="221">
        <f>R605</f>
        <v>11100</v>
      </c>
      <c r="S603" s="221"/>
      <c r="T603" s="221"/>
      <c r="U603" s="221"/>
      <c r="V603" s="221"/>
      <c r="W603" s="221"/>
      <c r="X603" s="221"/>
      <c r="Y603" s="221"/>
      <c r="Z603" s="221"/>
      <c r="AA603" s="221"/>
      <c r="AB603" s="268"/>
      <c r="AC603" s="277"/>
      <c r="AD603" s="277"/>
      <c r="AE603" s="277"/>
      <c r="AF603" s="277"/>
      <c r="AG603" s="300"/>
      <c r="AH603" s="268"/>
      <c r="AI603" s="277"/>
    </row>
    <row r="604" spans="1:35" s="45" customFormat="1">
      <c r="A604" s="296"/>
      <c r="B604" s="296"/>
      <c r="C604" s="304" t="s">
        <v>1006</v>
      </c>
      <c r="D604" s="296"/>
      <c r="E604" s="302"/>
      <c r="F604" s="302" t="s">
        <v>1073</v>
      </c>
      <c r="G604" s="310"/>
      <c r="H604" s="316"/>
      <c r="I604" s="316"/>
      <c r="J604" s="316"/>
      <c r="K604" s="316"/>
      <c r="L604" s="304"/>
      <c r="M604" s="304"/>
      <c r="N604" s="296" t="s">
        <v>232</v>
      </c>
      <c r="O604" s="75"/>
      <c r="P604" s="136"/>
      <c r="Q604" s="136"/>
      <c r="R604" s="136"/>
      <c r="S604" s="136"/>
      <c r="T604" s="136"/>
      <c r="U604" s="136"/>
      <c r="V604" s="136"/>
      <c r="W604" s="136"/>
      <c r="X604" s="136"/>
      <c r="Y604" s="136"/>
      <c r="Z604" s="136"/>
      <c r="AA604" s="136"/>
      <c r="AB604" s="260">
        <f>SUM(P605:AA605)</f>
        <v>11100</v>
      </c>
      <c r="AC604" s="273"/>
      <c r="AD604" s="273"/>
      <c r="AE604" s="273"/>
      <c r="AF604" s="273"/>
      <c r="AG604" s="316"/>
      <c r="AH604" s="260">
        <f>SUM(P605:U605)</f>
        <v>11100</v>
      </c>
      <c r="AI604" s="273"/>
    </row>
    <row r="605" spans="1:35" s="45" customFormat="1">
      <c r="A605" s="296"/>
      <c r="B605" s="296"/>
      <c r="C605" s="304"/>
      <c r="D605" s="296"/>
      <c r="E605" s="302"/>
      <c r="F605" s="302"/>
      <c r="G605" s="311"/>
      <c r="H605" s="317"/>
      <c r="I605" s="317"/>
      <c r="J605" s="317"/>
      <c r="K605" s="317"/>
      <c r="L605" s="304"/>
      <c r="M605" s="304"/>
      <c r="N605" s="296"/>
      <c r="O605" s="75"/>
      <c r="P605" s="136"/>
      <c r="Q605" s="136"/>
      <c r="R605" s="136">
        <v>11100</v>
      </c>
      <c r="S605" s="136"/>
      <c r="T605" s="136"/>
      <c r="U605" s="136"/>
      <c r="V605" s="136"/>
      <c r="W605" s="136"/>
      <c r="X605" s="136"/>
      <c r="Y605" s="136"/>
      <c r="Z605" s="136"/>
      <c r="AA605" s="136"/>
      <c r="AB605" s="260"/>
      <c r="AC605" s="273"/>
      <c r="AD605" s="273"/>
      <c r="AE605" s="273"/>
      <c r="AF605" s="273"/>
      <c r="AG605" s="317"/>
      <c r="AH605" s="260"/>
      <c r="AI605" s="273"/>
    </row>
    <row r="606" spans="1:35" ht="21.6" customHeight="1">
      <c r="A606" s="13"/>
      <c r="B606" s="13"/>
      <c r="C606" s="20" t="s">
        <v>103</v>
      </c>
      <c r="D606" s="8"/>
      <c r="E606" s="8"/>
      <c r="F606" s="8"/>
      <c r="G606" s="73"/>
      <c r="H606" s="73"/>
      <c r="I606" s="73"/>
      <c r="J606" s="73"/>
      <c r="K606" s="73"/>
      <c r="L606" s="13"/>
      <c r="M606" s="9"/>
      <c r="N606" s="234"/>
      <c r="O606" s="8"/>
      <c r="P606" s="56">
        <f>SUM(P608)</f>
        <v>0</v>
      </c>
      <c r="Q606" s="56">
        <f t="shared" ref="Q606:AA606" si="192">SUM(Q608)</f>
        <v>0</v>
      </c>
      <c r="R606" s="56">
        <f t="shared" si="192"/>
        <v>15000</v>
      </c>
      <c r="S606" s="56">
        <f t="shared" si="192"/>
        <v>0</v>
      </c>
      <c r="T606" s="56">
        <f t="shared" si="192"/>
        <v>0</v>
      </c>
      <c r="U606" s="56">
        <f t="shared" si="192"/>
        <v>18000</v>
      </c>
      <c r="V606" s="56">
        <f t="shared" si="192"/>
        <v>0</v>
      </c>
      <c r="W606" s="56">
        <f t="shared" si="192"/>
        <v>16800</v>
      </c>
      <c r="X606" s="56">
        <f t="shared" si="192"/>
        <v>0</v>
      </c>
      <c r="Y606" s="56">
        <f t="shared" si="192"/>
        <v>0</v>
      </c>
      <c r="Z606" s="56">
        <f t="shared" si="192"/>
        <v>0</v>
      </c>
      <c r="AA606" s="56">
        <f t="shared" si="192"/>
        <v>0</v>
      </c>
      <c r="AB606" s="71">
        <f>SUM(P606:AA606)</f>
        <v>49800</v>
      </c>
      <c r="AC606" s="9"/>
      <c r="AD606" s="9"/>
      <c r="AE606" s="9"/>
      <c r="AF606" s="9"/>
      <c r="AG606" s="9"/>
      <c r="AH606" s="71">
        <f>SUM(AH607)</f>
        <v>33000</v>
      </c>
      <c r="AI606" s="9"/>
    </row>
    <row r="607" spans="1:35">
      <c r="A607" s="392"/>
      <c r="B607" s="392" t="s">
        <v>1185</v>
      </c>
      <c r="C607" s="305" t="s">
        <v>304</v>
      </c>
      <c r="D607" s="392"/>
      <c r="E607" s="392"/>
      <c r="F607" s="392"/>
      <c r="G607" s="284"/>
      <c r="H607" s="303"/>
      <c r="I607" s="303"/>
      <c r="J607" s="303"/>
      <c r="K607" s="284"/>
      <c r="L607" s="305"/>
      <c r="M607" s="305"/>
      <c r="N607" s="392" t="s">
        <v>118</v>
      </c>
      <c r="O607" s="83" t="s">
        <v>94</v>
      </c>
      <c r="P607" s="82"/>
      <c r="Q607" s="82"/>
      <c r="R607" s="82"/>
      <c r="S607" s="82"/>
      <c r="T607" s="82"/>
      <c r="U607" s="82"/>
      <c r="V607" s="82"/>
      <c r="W607" s="82">
        <v>6</v>
      </c>
      <c r="X607" s="82"/>
      <c r="Y607" s="82"/>
      <c r="Z607" s="82"/>
      <c r="AA607" s="82"/>
      <c r="AB607" s="260">
        <f>SUM(P608:AA608)</f>
        <v>49800</v>
      </c>
      <c r="AC607" s="289" t="s">
        <v>997</v>
      </c>
      <c r="AD607" s="289" t="s">
        <v>986</v>
      </c>
      <c r="AE607" s="289"/>
      <c r="AF607" s="289"/>
      <c r="AG607" s="286"/>
      <c r="AH607" s="260">
        <f>SUM(AH609,AH619,AH627)</f>
        <v>33000</v>
      </c>
      <c r="AI607" s="289" t="s">
        <v>986</v>
      </c>
    </row>
    <row r="608" spans="1:35" ht="25.15" customHeight="1">
      <c r="A608" s="392"/>
      <c r="B608" s="392"/>
      <c r="C608" s="305"/>
      <c r="D608" s="392"/>
      <c r="E608" s="392"/>
      <c r="F608" s="392"/>
      <c r="G608" s="285"/>
      <c r="H608" s="303"/>
      <c r="I608" s="303"/>
      <c r="J608" s="303"/>
      <c r="K608" s="285"/>
      <c r="L608" s="305"/>
      <c r="M608" s="305"/>
      <c r="N608" s="392"/>
      <c r="O608" s="83" t="s">
        <v>19</v>
      </c>
      <c r="P608" s="34">
        <f>SUM(P610,P620)</f>
        <v>0</v>
      </c>
      <c r="Q608" s="34">
        <f t="shared" ref="Q608:AA608" si="193">SUM(Q610,Q620)</f>
        <v>0</v>
      </c>
      <c r="R608" s="34">
        <f t="shared" si="193"/>
        <v>15000</v>
      </c>
      <c r="S608" s="34">
        <f t="shared" si="193"/>
        <v>0</v>
      </c>
      <c r="T608" s="34">
        <f t="shared" si="193"/>
        <v>0</v>
      </c>
      <c r="U608" s="34">
        <f t="shared" si="193"/>
        <v>18000</v>
      </c>
      <c r="V608" s="34">
        <f t="shared" si="193"/>
        <v>0</v>
      </c>
      <c r="W608" s="34">
        <f t="shared" si="193"/>
        <v>16800</v>
      </c>
      <c r="X608" s="34">
        <f t="shared" si="193"/>
        <v>0</v>
      </c>
      <c r="Y608" s="34">
        <f t="shared" si="193"/>
        <v>0</v>
      </c>
      <c r="Z608" s="34">
        <f t="shared" si="193"/>
        <v>0</v>
      </c>
      <c r="AA608" s="34">
        <f t="shared" si="193"/>
        <v>0</v>
      </c>
      <c r="AB608" s="260"/>
      <c r="AC608" s="289"/>
      <c r="AD608" s="289"/>
      <c r="AE608" s="289"/>
      <c r="AF608" s="289"/>
      <c r="AG608" s="321"/>
      <c r="AH608" s="260"/>
      <c r="AI608" s="289"/>
    </row>
    <row r="609" spans="1:35" s="66" customFormat="1" ht="24.6" customHeight="1">
      <c r="A609" s="347">
        <v>68</v>
      </c>
      <c r="B609" s="347" t="s">
        <v>1186</v>
      </c>
      <c r="C609" s="374" t="s">
        <v>104</v>
      </c>
      <c r="D609" s="347">
        <v>1</v>
      </c>
      <c r="E609" s="275" t="s">
        <v>105</v>
      </c>
      <c r="F609" s="432" t="s">
        <v>1082</v>
      </c>
      <c r="G609" s="314">
        <v>1</v>
      </c>
      <c r="H609" s="295" t="s">
        <v>32</v>
      </c>
      <c r="I609" s="314" t="s">
        <v>106</v>
      </c>
      <c r="J609" s="275" t="s">
        <v>107</v>
      </c>
      <c r="K609" s="314" t="s">
        <v>108</v>
      </c>
      <c r="L609" s="374"/>
      <c r="M609" s="374"/>
      <c r="N609" s="347" t="s">
        <v>118</v>
      </c>
      <c r="O609" s="89" t="s">
        <v>94</v>
      </c>
      <c r="P609" s="87"/>
      <c r="Q609" s="87"/>
      <c r="R609" s="87"/>
      <c r="S609" s="87"/>
      <c r="T609" s="87"/>
      <c r="U609" s="87"/>
      <c r="V609" s="87"/>
      <c r="W609" s="87">
        <v>6</v>
      </c>
      <c r="X609" s="87"/>
      <c r="Y609" s="87"/>
      <c r="Z609" s="87"/>
      <c r="AA609" s="87"/>
      <c r="AB609" s="265">
        <f>SUM(P610:AA610)</f>
        <v>49800</v>
      </c>
      <c r="AC609" s="262" t="s">
        <v>998</v>
      </c>
      <c r="AD609" s="264" t="s">
        <v>986</v>
      </c>
      <c r="AE609" s="264"/>
      <c r="AF609" s="264"/>
      <c r="AG609" s="322">
        <f>SUM(AG611:AG618)</f>
        <v>100</v>
      </c>
      <c r="AH609" s="265">
        <f>SUM(AH611:AH618)</f>
        <v>33000</v>
      </c>
      <c r="AI609" s="264" t="s">
        <v>986</v>
      </c>
    </row>
    <row r="610" spans="1:35" s="66" customFormat="1" ht="25.15" customHeight="1">
      <c r="A610" s="347"/>
      <c r="B610" s="347"/>
      <c r="C610" s="374"/>
      <c r="D610" s="347"/>
      <c r="E610" s="275"/>
      <c r="F610" s="433"/>
      <c r="G610" s="315"/>
      <c r="H610" s="295"/>
      <c r="I610" s="315"/>
      <c r="J610" s="275"/>
      <c r="K610" s="315"/>
      <c r="L610" s="374"/>
      <c r="M610" s="374"/>
      <c r="N610" s="347"/>
      <c r="O610" s="89" t="s">
        <v>19</v>
      </c>
      <c r="P610" s="67">
        <f>SUM(P612,P614,P616,P618)</f>
        <v>0</v>
      </c>
      <c r="Q610" s="67">
        <f t="shared" ref="Q610:AA610" si="194">SUM(Q612,Q614,Q616,Q618)</f>
        <v>0</v>
      </c>
      <c r="R610" s="67">
        <f t="shared" si="194"/>
        <v>15000</v>
      </c>
      <c r="S610" s="67">
        <f t="shared" si="194"/>
        <v>0</v>
      </c>
      <c r="T610" s="67">
        <f t="shared" si="194"/>
        <v>0</v>
      </c>
      <c r="U610" s="67">
        <f t="shared" si="194"/>
        <v>18000</v>
      </c>
      <c r="V610" s="67">
        <f t="shared" si="194"/>
        <v>0</v>
      </c>
      <c r="W610" s="67">
        <f t="shared" si="194"/>
        <v>16800</v>
      </c>
      <c r="X610" s="67">
        <f t="shared" si="194"/>
        <v>0</v>
      </c>
      <c r="Y610" s="67">
        <f t="shared" si="194"/>
        <v>0</v>
      </c>
      <c r="Z610" s="67">
        <f t="shared" si="194"/>
        <v>0</v>
      </c>
      <c r="AA610" s="67">
        <f t="shared" si="194"/>
        <v>0</v>
      </c>
      <c r="AB610" s="265"/>
      <c r="AC610" s="262"/>
      <c r="AD610" s="264"/>
      <c r="AE610" s="264"/>
      <c r="AF610" s="264"/>
      <c r="AG610" s="323"/>
      <c r="AH610" s="265"/>
      <c r="AI610" s="264"/>
    </row>
    <row r="611" spans="1:35" ht="30.6" customHeight="1">
      <c r="A611" s="375"/>
      <c r="B611" s="375"/>
      <c r="C611" s="293" t="s">
        <v>926</v>
      </c>
      <c r="D611" s="375">
        <v>1</v>
      </c>
      <c r="E611" s="375" t="s">
        <v>105</v>
      </c>
      <c r="F611" s="430" t="s">
        <v>1082</v>
      </c>
      <c r="G611" s="316"/>
      <c r="H611" s="302"/>
      <c r="I611" s="316" t="s">
        <v>106</v>
      </c>
      <c r="J611" s="296" t="s">
        <v>107</v>
      </c>
      <c r="K611" s="316"/>
      <c r="L611" s="293" t="s">
        <v>109</v>
      </c>
      <c r="M611" s="293" t="s">
        <v>110</v>
      </c>
      <c r="N611" s="375" t="s">
        <v>723</v>
      </c>
      <c r="O611" s="85" t="s">
        <v>44</v>
      </c>
      <c r="P611" s="86"/>
      <c r="Q611" s="77"/>
      <c r="R611" s="85">
        <v>43</v>
      </c>
      <c r="S611" s="77"/>
      <c r="T611" s="77"/>
      <c r="U611" s="77"/>
      <c r="V611" s="77"/>
      <c r="W611" s="77"/>
      <c r="X611" s="77"/>
      <c r="Y611" s="77"/>
      <c r="Z611" s="77"/>
      <c r="AA611" s="77"/>
      <c r="AB611" s="260">
        <f>SUM(P612:AA612)</f>
        <v>15000</v>
      </c>
      <c r="AC611" s="290" t="s">
        <v>654</v>
      </c>
      <c r="AD611" s="354"/>
      <c r="AE611" s="354">
        <v>243241</v>
      </c>
      <c r="AF611" s="290" t="s">
        <v>939</v>
      </c>
      <c r="AG611" s="312">
        <v>35</v>
      </c>
      <c r="AH611" s="260">
        <f>SUM(P612:U612)</f>
        <v>15000</v>
      </c>
      <c r="AI611" s="354"/>
    </row>
    <row r="612" spans="1:35" ht="27" customHeight="1">
      <c r="A612" s="375"/>
      <c r="B612" s="375"/>
      <c r="C612" s="293"/>
      <c r="D612" s="375"/>
      <c r="E612" s="375"/>
      <c r="F612" s="431"/>
      <c r="G612" s="317"/>
      <c r="H612" s="302"/>
      <c r="I612" s="317"/>
      <c r="J612" s="296"/>
      <c r="K612" s="317"/>
      <c r="L612" s="293"/>
      <c r="M612" s="293"/>
      <c r="N612" s="375"/>
      <c r="O612" s="85" t="s">
        <v>19</v>
      </c>
      <c r="P612" s="86"/>
      <c r="Q612" s="77"/>
      <c r="R612" s="23">
        <v>15000</v>
      </c>
      <c r="S612" s="77"/>
      <c r="T612" s="77"/>
      <c r="U612" s="77"/>
      <c r="V612" s="77"/>
      <c r="W612" s="77"/>
      <c r="X612" s="77"/>
      <c r="Y612" s="77"/>
      <c r="Z612" s="77"/>
      <c r="AA612" s="77"/>
      <c r="AB612" s="260"/>
      <c r="AC612" s="290"/>
      <c r="AD612" s="290"/>
      <c r="AE612" s="290"/>
      <c r="AF612" s="290"/>
      <c r="AG612" s="313"/>
      <c r="AH612" s="260"/>
      <c r="AI612" s="290"/>
    </row>
    <row r="613" spans="1:35" ht="27" customHeight="1">
      <c r="A613" s="375"/>
      <c r="B613" s="375"/>
      <c r="C613" s="293" t="s">
        <v>111</v>
      </c>
      <c r="D613" s="375">
        <v>2</v>
      </c>
      <c r="E613" s="375" t="s">
        <v>105</v>
      </c>
      <c r="F613" s="430" t="s">
        <v>1082</v>
      </c>
      <c r="G613" s="316"/>
      <c r="H613" s="302"/>
      <c r="I613" s="316" t="s">
        <v>106</v>
      </c>
      <c r="J613" s="296" t="s">
        <v>107</v>
      </c>
      <c r="K613" s="316"/>
      <c r="L613" s="293" t="s">
        <v>112</v>
      </c>
      <c r="M613" s="293" t="s">
        <v>113</v>
      </c>
      <c r="N613" s="375" t="s">
        <v>722</v>
      </c>
      <c r="O613" s="85" t="s">
        <v>44</v>
      </c>
      <c r="P613" s="86"/>
      <c r="Q613" s="77"/>
      <c r="R613" s="77"/>
      <c r="S613" s="85">
        <v>30</v>
      </c>
      <c r="T613" s="77"/>
      <c r="U613" s="77"/>
      <c r="V613" s="77"/>
      <c r="W613" s="77"/>
      <c r="X613" s="77"/>
      <c r="Y613" s="77"/>
      <c r="Z613" s="77"/>
      <c r="AA613" s="77"/>
      <c r="AB613" s="260">
        <f>SUM(P614:AA614)</f>
        <v>0</v>
      </c>
      <c r="AC613" s="290"/>
      <c r="AD613" s="290"/>
      <c r="AE613" s="290"/>
      <c r="AF613" s="290"/>
      <c r="AG613" s="312">
        <v>25</v>
      </c>
      <c r="AH613" s="260">
        <f>SUM(P614:U614)</f>
        <v>0</v>
      </c>
      <c r="AI613" s="290"/>
    </row>
    <row r="614" spans="1:35" ht="26.45" customHeight="1">
      <c r="A614" s="375"/>
      <c r="B614" s="375"/>
      <c r="C614" s="293"/>
      <c r="D614" s="375"/>
      <c r="E614" s="375"/>
      <c r="F614" s="431"/>
      <c r="G614" s="317"/>
      <c r="H614" s="302"/>
      <c r="I614" s="317"/>
      <c r="J614" s="296"/>
      <c r="K614" s="317"/>
      <c r="L614" s="293"/>
      <c r="M614" s="293"/>
      <c r="N614" s="375"/>
      <c r="O614" s="85" t="s">
        <v>19</v>
      </c>
      <c r="P614" s="86"/>
      <c r="Q614" s="77"/>
      <c r="R614" s="77"/>
      <c r="S614" s="85">
        <v>0</v>
      </c>
      <c r="T614" s="77"/>
      <c r="U614" s="77"/>
      <c r="V614" s="77"/>
      <c r="W614" s="77"/>
      <c r="X614" s="77"/>
      <c r="Y614" s="77"/>
      <c r="Z614" s="77"/>
      <c r="AA614" s="77"/>
      <c r="AB614" s="260"/>
      <c r="AC614" s="290"/>
      <c r="AD614" s="290"/>
      <c r="AE614" s="290"/>
      <c r="AF614" s="290"/>
      <c r="AG614" s="313"/>
      <c r="AH614" s="260"/>
      <c r="AI614" s="290"/>
    </row>
    <row r="615" spans="1:35" ht="27" customHeight="1">
      <c r="A615" s="375"/>
      <c r="B615" s="375"/>
      <c r="C615" s="293" t="s">
        <v>114</v>
      </c>
      <c r="D615" s="375">
        <v>3</v>
      </c>
      <c r="E615" s="375" t="s">
        <v>105</v>
      </c>
      <c r="F615" s="430" t="s">
        <v>1082</v>
      </c>
      <c r="G615" s="316"/>
      <c r="H615" s="302"/>
      <c r="I615" s="316" t="s">
        <v>106</v>
      </c>
      <c r="J615" s="296" t="s">
        <v>107</v>
      </c>
      <c r="K615" s="316"/>
      <c r="L615" s="293" t="s">
        <v>115</v>
      </c>
      <c r="M615" s="293" t="s">
        <v>110</v>
      </c>
      <c r="N615" s="375" t="s">
        <v>116</v>
      </c>
      <c r="O615" s="85" t="s">
        <v>94</v>
      </c>
      <c r="P615" s="86"/>
      <c r="Q615" s="77"/>
      <c r="R615" s="77"/>
      <c r="S615" s="77"/>
      <c r="T615" s="77"/>
      <c r="U615" s="85">
        <v>2</v>
      </c>
      <c r="V615" s="118"/>
      <c r="W615" s="85">
        <v>2</v>
      </c>
      <c r="X615" s="77"/>
      <c r="Y615" s="77"/>
      <c r="Z615" s="77"/>
      <c r="AA615" s="77"/>
      <c r="AB615" s="260">
        <f>SUM(P616:AA616)</f>
        <v>34800</v>
      </c>
      <c r="AC615" s="290"/>
      <c r="AD615" s="290"/>
      <c r="AE615" s="290"/>
      <c r="AF615" s="290"/>
      <c r="AG615" s="312">
        <v>20</v>
      </c>
      <c r="AH615" s="260">
        <f>SUM(P616:U616)</f>
        <v>18000</v>
      </c>
      <c r="AI615" s="290"/>
    </row>
    <row r="616" spans="1:35" ht="27" customHeight="1">
      <c r="A616" s="375"/>
      <c r="B616" s="375"/>
      <c r="C616" s="293"/>
      <c r="D616" s="375"/>
      <c r="E616" s="375"/>
      <c r="F616" s="431"/>
      <c r="G616" s="317"/>
      <c r="H616" s="302"/>
      <c r="I616" s="317"/>
      <c r="J616" s="296"/>
      <c r="K616" s="317"/>
      <c r="L616" s="293"/>
      <c r="M616" s="293"/>
      <c r="N616" s="375"/>
      <c r="O616" s="85" t="s">
        <v>19</v>
      </c>
      <c r="P616" s="86"/>
      <c r="Q616" s="77"/>
      <c r="R616" s="77"/>
      <c r="S616" s="77"/>
      <c r="T616" s="77"/>
      <c r="U616" s="14">
        <v>18000</v>
      </c>
      <c r="V616" s="118"/>
      <c r="W616" s="14">
        <f>34800-18000</f>
        <v>16800</v>
      </c>
      <c r="X616" s="77"/>
      <c r="Y616" s="77"/>
      <c r="Z616" s="77"/>
      <c r="AA616" s="77"/>
      <c r="AB616" s="260"/>
      <c r="AC616" s="290"/>
      <c r="AD616" s="290"/>
      <c r="AE616" s="290"/>
      <c r="AF616" s="290"/>
      <c r="AG616" s="313"/>
      <c r="AH616" s="260"/>
      <c r="AI616" s="290"/>
    </row>
    <row r="617" spans="1:35" ht="24" customHeight="1">
      <c r="A617" s="375"/>
      <c r="B617" s="375"/>
      <c r="C617" s="293" t="s">
        <v>117</v>
      </c>
      <c r="D617" s="375">
        <v>4</v>
      </c>
      <c r="E617" s="375" t="s">
        <v>105</v>
      </c>
      <c r="F617" s="430" t="s">
        <v>1082</v>
      </c>
      <c r="G617" s="316"/>
      <c r="H617" s="302"/>
      <c r="I617" s="316" t="s">
        <v>106</v>
      </c>
      <c r="J617" s="296" t="s">
        <v>107</v>
      </c>
      <c r="K617" s="316"/>
      <c r="L617" s="293" t="s">
        <v>115</v>
      </c>
      <c r="M617" s="293" t="s">
        <v>113</v>
      </c>
      <c r="N617" s="375" t="s">
        <v>118</v>
      </c>
      <c r="O617" s="85" t="s">
        <v>94</v>
      </c>
      <c r="P617" s="86"/>
      <c r="Q617" s="77"/>
      <c r="R617" s="77"/>
      <c r="S617" s="77"/>
      <c r="T617" s="77"/>
      <c r="U617" s="77"/>
      <c r="V617" s="77"/>
      <c r="W617" s="77"/>
      <c r="X617" s="77"/>
      <c r="Y617" s="85">
        <v>3</v>
      </c>
      <c r="Z617" s="85">
        <v>3</v>
      </c>
      <c r="AA617" s="77"/>
      <c r="AB617" s="260">
        <f>SUM(P618:AA618)</f>
        <v>0</v>
      </c>
      <c r="AC617" s="290"/>
      <c r="AD617" s="290"/>
      <c r="AE617" s="290"/>
      <c r="AF617" s="290"/>
      <c r="AG617" s="312">
        <v>20</v>
      </c>
      <c r="AH617" s="260">
        <f>SUM(P618:U618)</f>
        <v>0</v>
      </c>
      <c r="AI617" s="290"/>
    </row>
    <row r="618" spans="1:35" ht="22.9" customHeight="1">
      <c r="A618" s="375"/>
      <c r="B618" s="375"/>
      <c r="C618" s="293"/>
      <c r="D618" s="375"/>
      <c r="E618" s="375"/>
      <c r="F618" s="431"/>
      <c r="G618" s="317"/>
      <c r="H618" s="302"/>
      <c r="I618" s="317"/>
      <c r="J618" s="296"/>
      <c r="K618" s="317"/>
      <c r="L618" s="293"/>
      <c r="M618" s="293"/>
      <c r="N618" s="375"/>
      <c r="O618" s="85" t="s">
        <v>19</v>
      </c>
      <c r="P618" s="86"/>
      <c r="Q618" s="77"/>
      <c r="R618" s="77"/>
      <c r="S618" s="77"/>
      <c r="T618" s="77"/>
      <c r="U618" s="77"/>
      <c r="V618" s="77"/>
      <c r="W618" s="77"/>
      <c r="X618" s="77"/>
      <c r="Y618" s="85">
        <v>0</v>
      </c>
      <c r="Z618" s="85">
        <v>0</v>
      </c>
      <c r="AA618" s="77"/>
      <c r="AB618" s="260"/>
      <c r="AC618" s="290"/>
      <c r="AD618" s="290"/>
      <c r="AE618" s="290"/>
      <c r="AF618" s="290"/>
      <c r="AG618" s="313"/>
      <c r="AH618" s="260"/>
      <c r="AI618" s="290"/>
    </row>
    <row r="619" spans="1:35" s="109" customFormat="1" ht="25.5" customHeight="1">
      <c r="A619" s="275">
        <v>69</v>
      </c>
      <c r="B619" s="275" t="s">
        <v>1187</v>
      </c>
      <c r="C619" s="294" t="s">
        <v>873</v>
      </c>
      <c r="D619" s="396">
        <v>2</v>
      </c>
      <c r="E619" s="275" t="s">
        <v>838</v>
      </c>
      <c r="F619" s="295" t="s">
        <v>1083</v>
      </c>
      <c r="G619" s="314">
        <v>1</v>
      </c>
      <c r="H619" s="275" t="s">
        <v>524</v>
      </c>
      <c r="I619" s="275" t="s">
        <v>839</v>
      </c>
      <c r="J619" s="275" t="s">
        <v>525</v>
      </c>
      <c r="K619" s="314" t="s">
        <v>38</v>
      </c>
      <c r="L619" s="275"/>
      <c r="M619" s="275"/>
      <c r="N619" s="275" t="s">
        <v>724</v>
      </c>
      <c r="O619" s="99" t="s">
        <v>725</v>
      </c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  <c r="AA619" s="108"/>
      <c r="AB619" s="269">
        <f t="shared" ref="AB619" si="195">SUM(P620:AA620)</f>
        <v>0</v>
      </c>
      <c r="AC619" s="262" t="s">
        <v>998</v>
      </c>
      <c r="AD619" s="262" t="s">
        <v>975</v>
      </c>
      <c r="AE619" s="275"/>
      <c r="AF619" s="275"/>
      <c r="AG619" s="314">
        <f>SUM(AG621:AG626)</f>
        <v>100</v>
      </c>
      <c r="AH619" s="269">
        <f>SUM(AH621:AH626)</f>
        <v>0</v>
      </c>
      <c r="AI619" s="262" t="s">
        <v>975</v>
      </c>
    </row>
    <row r="620" spans="1:35" s="109" customFormat="1" ht="25.5" customHeight="1">
      <c r="A620" s="275"/>
      <c r="B620" s="275"/>
      <c r="C620" s="294"/>
      <c r="D620" s="510"/>
      <c r="E620" s="275"/>
      <c r="F620" s="295"/>
      <c r="G620" s="315"/>
      <c r="H620" s="275"/>
      <c r="I620" s="275"/>
      <c r="J620" s="275"/>
      <c r="K620" s="315"/>
      <c r="L620" s="275"/>
      <c r="M620" s="275"/>
      <c r="N620" s="275"/>
      <c r="O620" s="99" t="s">
        <v>19</v>
      </c>
      <c r="P620" s="112">
        <f t="shared" ref="P620:AA620" si="196">SUM(P622,P626,P624)</f>
        <v>0</v>
      </c>
      <c r="Q620" s="112">
        <f t="shared" si="196"/>
        <v>0</v>
      </c>
      <c r="R620" s="112">
        <f t="shared" si="196"/>
        <v>0</v>
      </c>
      <c r="S620" s="112">
        <f t="shared" si="196"/>
        <v>0</v>
      </c>
      <c r="T620" s="112">
        <f t="shared" si="196"/>
        <v>0</v>
      </c>
      <c r="U620" s="112">
        <f t="shared" si="196"/>
        <v>0</v>
      </c>
      <c r="V620" s="112">
        <f t="shared" si="196"/>
        <v>0</v>
      </c>
      <c r="W620" s="112">
        <f t="shared" si="196"/>
        <v>0</v>
      </c>
      <c r="X620" s="112">
        <f t="shared" si="196"/>
        <v>0</v>
      </c>
      <c r="Y620" s="112">
        <f t="shared" si="196"/>
        <v>0</v>
      </c>
      <c r="Z620" s="112">
        <f t="shared" si="196"/>
        <v>0</v>
      </c>
      <c r="AA620" s="112">
        <f t="shared" si="196"/>
        <v>0</v>
      </c>
      <c r="AB620" s="270"/>
      <c r="AC620" s="262"/>
      <c r="AD620" s="262"/>
      <c r="AE620" s="275"/>
      <c r="AF620" s="275"/>
      <c r="AG620" s="315"/>
      <c r="AH620" s="270"/>
      <c r="AI620" s="262"/>
    </row>
    <row r="621" spans="1:35" s="45" customFormat="1">
      <c r="A621" s="296"/>
      <c r="B621" s="296"/>
      <c r="C621" s="304" t="s">
        <v>527</v>
      </c>
      <c r="D621" s="296">
        <v>1</v>
      </c>
      <c r="E621" s="296" t="s">
        <v>441</v>
      </c>
      <c r="F621" s="302" t="s">
        <v>1078</v>
      </c>
      <c r="G621" s="296"/>
      <c r="H621" s="296"/>
      <c r="I621" s="296" t="s">
        <v>528</v>
      </c>
      <c r="J621" s="296" t="s">
        <v>525</v>
      </c>
      <c r="K621" s="316"/>
      <c r="L621" s="296"/>
      <c r="M621" s="296" t="s">
        <v>529</v>
      </c>
      <c r="N621" s="296" t="s">
        <v>530</v>
      </c>
      <c r="O621" s="75" t="s">
        <v>94</v>
      </c>
      <c r="P621" s="79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260">
        <f>SUM(P622:AA622)</f>
        <v>0</v>
      </c>
      <c r="AC621" s="296"/>
      <c r="AD621" s="273"/>
      <c r="AE621" s="296"/>
      <c r="AF621" s="296"/>
      <c r="AG621" s="316">
        <v>40</v>
      </c>
      <c r="AH621" s="260">
        <f>SUM(P622:U622)</f>
        <v>0</v>
      </c>
      <c r="AI621" s="273"/>
    </row>
    <row r="622" spans="1:35" s="45" customFormat="1" ht="37.15" customHeight="1">
      <c r="A622" s="296"/>
      <c r="B622" s="296"/>
      <c r="C622" s="304"/>
      <c r="D622" s="296"/>
      <c r="E622" s="296"/>
      <c r="F622" s="302"/>
      <c r="G622" s="296"/>
      <c r="H622" s="296"/>
      <c r="I622" s="296"/>
      <c r="J622" s="296"/>
      <c r="K622" s="317"/>
      <c r="L622" s="296"/>
      <c r="M622" s="296"/>
      <c r="N622" s="296"/>
      <c r="O622" s="75" t="s">
        <v>19</v>
      </c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  <c r="AB622" s="260"/>
      <c r="AC622" s="296"/>
      <c r="AD622" s="273"/>
      <c r="AE622" s="296"/>
      <c r="AF622" s="296"/>
      <c r="AG622" s="317"/>
      <c r="AH622" s="260"/>
      <c r="AI622" s="273"/>
    </row>
    <row r="623" spans="1:35" s="45" customFormat="1">
      <c r="A623" s="296"/>
      <c r="B623" s="296"/>
      <c r="C623" s="304" t="s">
        <v>898</v>
      </c>
      <c r="D623" s="296">
        <v>2</v>
      </c>
      <c r="E623" s="296" t="s">
        <v>555</v>
      </c>
      <c r="F623" s="302" t="s">
        <v>1077</v>
      </c>
      <c r="G623" s="296"/>
      <c r="H623" s="296"/>
      <c r="I623" s="296" t="s">
        <v>528</v>
      </c>
      <c r="J623" s="296" t="s">
        <v>525</v>
      </c>
      <c r="K623" s="316"/>
      <c r="L623" s="304" t="s">
        <v>556</v>
      </c>
      <c r="M623" s="304" t="s">
        <v>529</v>
      </c>
      <c r="N623" s="296" t="s">
        <v>345</v>
      </c>
      <c r="O623" s="75" t="s">
        <v>136</v>
      </c>
      <c r="P623" s="79"/>
      <c r="Q623" s="88"/>
      <c r="R623" s="88"/>
      <c r="S623" s="88"/>
      <c r="T623" s="88"/>
      <c r="U623" s="88"/>
      <c r="V623" s="88"/>
      <c r="W623" s="88"/>
      <c r="X623" s="88"/>
      <c r="Y623" s="88"/>
      <c r="Z623" s="75">
        <v>2</v>
      </c>
      <c r="AA623" s="88"/>
      <c r="AB623" s="260">
        <f>SUM(P624:AA624)</f>
        <v>0</v>
      </c>
      <c r="AC623" s="296"/>
      <c r="AD623" s="273"/>
      <c r="AE623" s="296"/>
      <c r="AF623" s="296"/>
      <c r="AG623" s="316">
        <v>40</v>
      </c>
      <c r="AH623" s="260">
        <f>SUM(P624:U624)</f>
        <v>0</v>
      </c>
      <c r="AI623" s="273"/>
    </row>
    <row r="624" spans="1:35" s="45" customFormat="1" ht="45.6" customHeight="1">
      <c r="A624" s="296"/>
      <c r="B624" s="296"/>
      <c r="C624" s="304"/>
      <c r="D624" s="296"/>
      <c r="E624" s="296"/>
      <c r="F624" s="302"/>
      <c r="G624" s="296"/>
      <c r="H624" s="296"/>
      <c r="I624" s="296"/>
      <c r="J624" s="296"/>
      <c r="K624" s="317"/>
      <c r="L624" s="304"/>
      <c r="M624" s="304"/>
      <c r="N624" s="296"/>
      <c r="O624" s="75" t="s">
        <v>19</v>
      </c>
      <c r="P624" s="79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273"/>
      <c r="AC624" s="296"/>
      <c r="AD624" s="273"/>
      <c r="AE624" s="296"/>
      <c r="AF624" s="296"/>
      <c r="AG624" s="317"/>
      <c r="AH624" s="260"/>
      <c r="AI624" s="273"/>
    </row>
    <row r="625" spans="1:35" s="45" customFormat="1">
      <c r="A625" s="296"/>
      <c r="B625" s="296"/>
      <c r="C625" s="304" t="s">
        <v>1023</v>
      </c>
      <c r="D625" s="296">
        <v>4</v>
      </c>
      <c r="E625" s="296" t="s">
        <v>433</v>
      </c>
      <c r="F625" s="302" t="s">
        <v>1084</v>
      </c>
      <c r="G625" s="296"/>
      <c r="H625" s="296"/>
      <c r="I625" s="296" t="s">
        <v>531</v>
      </c>
      <c r="J625" s="296" t="s">
        <v>525</v>
      </c>
      <c r="K625" s="316"/>
      <c r="L625" s="296" t="s">
        <v>532</v>
      </c>
      <c r="M625" s="296" t="s">
        <v>529</v>
      </c>
      <c r="N625" s="296" t="s">
        <v>752</v>
      </c>
      <c r="O625" s="75" t="s">
        <v>753</v>
      </c>
      <c r="P625" s="79"/>
      <c r="Q625" s="88"/>
      <c r="R625" s="88"/>
      <c r="S625" s="88"/>
      <c r="T625" s="88"/>
      <c r="U625" s="88"/>
      <c r="V625" s="88"/>
      <c r="W625" s="88"/>
      <c r="X625" s="88"/>
      <c r="Y625" s="88"/>
      <c r="Z625" s="75">
        <v>1</v>
      </c>
      <c r="AA625" s="88"/>
      <c r="AB625" s="260">
        <f t="shared" ref="AB625" si="197">SUM(P626:AA626)</f>
        <v>0</v>
      </c>
      <c r="AC625" s="296"/>
      <c r="AD625" s="273"/>
      <c r="AE625" s="296"/>
      <c r="AF625" s="296"/>
      <c r="AG625" s="316">
        <v>20</v>
      </c>
      <c r="AH625" s="260">
        <f>SUM(P626:U626)</f>
        <v>0</v>
      </c>
      <c r="AI625" s="273"/>
    </row>
    <row r="626" spans="1:35" s="45" customFormat="1" ht="42.6" customHeight="1">
      <c r="A626" s="296"/>
      <c r="B626" s="296"/>
      <c r="C626" s="304"/>
      <c r="D626" s="296"/>
      <c r="E626" s="296"/>
      <c r="F626" s="302"/>
      <c r="G626" s="296"/>
      <c r="H626" s="296"/>
      <c r="I626" s="296"/>
      <c r="J626" s="296"/>
      <c r="K626" s="317"/>
      <c r="L626" s="296"/>
      <c r="M626" s="296"/>
      <c r="N626" s="296"/>
      <c r="O626" s="75" t="s">
        <v>19</v>
      </c>
      <c r="P626" s="79"/>
      <c r="Q626" s="88"/>
      <c r="R626" s="88"/>
      <c r="S626" s="88"/>
      <c r="T626" s="88"/>
      <c r="U626" s="88"/>
      <c r="V626" s="88"/>
      <c r="W626" s="88"/>
      <c r="X626" s="88"/>
      <c r="Y626" s="88"/>
      <c r="Z626" s="75"/>
      <c r="AA626" s="88"/>
      <c r="AB626" s="260"/>
      <c r="AC626" s="296"/>
      <c r="AD626" s="273"/>
      <c r="AE626" s="296"/>
      <c r="AF626" s="296"/>
      <c r="AG626" s="317"/>
      <c r="AH626" s="260"/>
      <c r="AI626" s="273"/>
    </row>
    <row r="627" spans="1:35" s="109" customFormat="1">
      <c r="A627" s="275">
        <v>70</v>
      </c>
      <c r="B627" s="275" t="s">
        <v>1188</v>
      </c>
      <c r="C627" s="294" t="s">
        <v>874</v>
      </c>
      <c r="D627" s="275">
        <v>3</v>
      </c>
      <c r="E627" s="314" t="s">
        <v>534</v>
      </c>
      <c r="F627" s="295" t="s">
        <v>1077</v>
      </c>
      <c r="G627" s="314">
        <v>2</v>
      </c>
      <c r="H627" s="314" t="s">
        <v>524</v>
      </c>
      <c r="I627" s="314" t="s">
        <v>535</v>
      </c>
      <c r="J627" s="314" t="s">
        <v>525</v>
      </c>
      <c r="K627" s="314" t="s">
        <v>536</v>
      </c>
      <c r="L627" s="275"/>
      <c r="M627" s="275"/>
      <c r="N627" s="275" t="s">
        <v>215</v>
      </c>
      <c r="O627" s="99" t="s">
        <v>94</v>
      </c>
      <c r="P627" s="108"/>
      <c r="Q627" s="108"/>
      <c r="R627" s="108"/>
      <c r="S627" s="108"/>
      <c r="T627" s="108"/>
      <c r="U627" s="108"/>
      <c r="V627" s="108"/>
      <c r="W627" s="108"/>
      <c r="X627" s="99">
        <v>1</v>
      </c>
      <c r="Y627" s="108"/>
      <c r="Z627" s="108"/>
      <c r="AA627" s="108"/>
      <c r="AB627" s="265">
        <f>SUM(P628:AA628)</f>
        <v>0</v>
      </c>
      <c r="AC627" s="262" t="s">
        <v>998</v>
      </c>
      <c r="AD627" s="262" t="s">
        <v>975</v>
      </c>
      <c r="AE627" s="275"/>
      <c r="AF627" s="275"/>
      <c r="AG627" s="314">
        <f>AG629</f>
        <v>100</v>
      </c>
      <c r="AH627" s="265">
        <f>SUM(AH629)</f>
        <v>0</v>
      </c>
      <c r="AI627" s="262" t="s">
        <v>975</v>
      </c>
    </row>
    <row r="628" spans="1:35" s="109" customFormat="1" ht="65.099999999999994" customHeight="1">
      <c r="A628" s="275"/>
      <c r="B628" s="275"/>
      <c r="C628" s="294"/>
      <c r="D628" s="275"/>
      <c r="E628" s="315"/>
      <c r="F628" s="295"/>
      <c r="G628" s="315"/>
      <c r="H628" s="315"/>
      <c r="I628" s="315"/>
      <c r="J628" s="315"/>
      <c r="K628" s="315"/>
      <c r="L628" s="275"/>
      <c r="M628" s="275"/>
      <c r="N628" s="275"/>
      <c r="O628" s="99" t="s">
        <v>19</v>
      </c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  <c r="AA628" s="108"/>
      <c r="AB628" s="265"/>
      <c r="AC628" s="262"/>
      <c r="AD628" s="262"/>
      <c r="AE628" s="275"/>
      <c r="AF628" s="275"/>
      <c r="AG628" s="315"/>
      <c r="AH628" s="265"/>
      <c r="AI628" s="262"/>
    </row>
    <row r="629" spans="1:35" s="45" customFormat="1" ht="46.15" customHeight="1">
      <c r="A629" s="316"/>
      <c r="B629" s="316"/>
      <c r="C629" s="365" t="s">
        <v>533</v>
      </c>
      <c r="D629" s="316">
        <v>3</v>
      </c>
      <c r="E629" s="316" t="s">
        <v>534</v>
      </c>
      <c r="F629" s="302" t="s">
        <v>1077</v>
      </c>
      <c r="G629" s="316"/>
      <c r="H629" s="316"/>
      <c r="I629" s="316" t="s">
        <v>535</v>
      </c>
      <c r="J629" s="316" t="s">
        <v>525</v>
      </c>
      <c r="K629" s="316"/>
      <c r="L629" s="316" t="s">
        <v>532</v>
      </c>
      <c r="M629" s="316" t="s">
        <v>537</v>
      </c>
      <c r="N629" s="316" t="s">
        <v>215</v>
      </c>
      <c r="O629" s="75" t="s">
        <v>94</v>
      </c>
      <c r="P629" s="79"/>
      <c r="Q629" s="88"/>
      <c r="R629" s="88"/>
      <c r="S629" s="88"/>
      <c r="T629" s="88"/>
      <c r="U629" s="88"/>
      <c r="V629" s="88"/>
      <c r="W629" s="88"/>
      <c r="X629" s="75">
        <v>1</v>
      </c>
      <c r="Y629" s="88"/>
      <c r="Z629" s="88"/>
      <c r="AA629" s="88"/>
      <c r="AB629" s="260">
        <f>SUM(P630:AA630)</f>
        <v>0</v>
      </c>
      <c r="AC629" s="303"/>
      <c r="AD629" s="318"/>
      <c r="AE629" s="303"/>
      <c r="AF629" s="303"/>
      <c r="AG629" s="316">
        <v>100</v>
      </c>
      <c r="AH629" s="260">
        <f>SUM(P630:U630)</f>
        <v>0</v>
      </c>
      <c r="AI629" s="318"/>
    </row>
    <row r="630" spans="1:35" s="45" customFormat="1" ht="45.6" customHeight="1">
      <c r="A630" s="317"/>
      <c r="B630" s="317"/>
      <c r="C630" s="366"/>
      <c r="D630" s="317"/>
      <c r="E630" s="317"/>
      <c r="F630" s="302"/>
      <c r="G630" s="317"/>
      <c r="H630" s="317"/>
      <c r="I630" s="317"/>
      <c r="J630" s="317"/>
      <c r="K630" s="317"/>
      <c r="L630" s="317"/>
      <c r="M630" s="317"/>
      <c r="N630" s="317"/>
      <c r="O630" s="75" t="s">
        <v>19</v>
      </c>
      <c r="P630" s="79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260"/>
      <c r="AC630" s="303"/>
      <c r="AD630" s="318"/>
      <c r="AE630" s="303"/>
      <c r="AF630" s="303"/>
      <c r="AG630" s="317"/>
      <c r="AH630" s="260"/>
      <c r="AI630" s="318"/>
    </row>
    <row r="631" spans="1:35">
      <c r="A631" s="13"/>
      <c r="B631" s="13"/>
      <c r="C631" s="13" t="s">
        <v>119</v>
      </c>
      <c r="D631" s="8"/>
      <c r="E631" s="8"/>
      <c r="F631" s="13"/>
      <c r="G631" s="73"/>
      <c r="H631" s="73"/>
      <c r="I631" s="73"/>
      <c r="J631" s="73"/>
      <c r="K631" s="73"/>
      <c r="L631" s="13"/>
      <c r="M631" s="9"/>
      <c r="N631" s="234"/>
      <c r="O631" s="8"/>
      <c r="P631" s="56">
        <f>P633</f>
        <v>30000</v>
      </c>
      <c r="Q631" s="56">
        <f t="shared" ref="Q631:AA631" si="198">Q633</f>
        <v>63680</v>
      </c>
      <c r="R631" s="56">
        <f t="shared" si="198"/>
        <v>71320</v>
      </c>
      <c r="S631" s="56">
        <f t="shared" si="198"/>
        <v>40000</v>
      </c>
      <c r="T631" s="56">
        <f t="shared" si="198"/>
        <v>40000</v>
      </c>
      <c r="U631" s="56">
        <f t="shared" si="198"/>
        <v>40000</v>
      </c>
      <c r="V631" s="56">
        <f t="shared" si="198"/>
        <v>40000</v>
      </c>
      <c r="W631" s="56">
        <f t="shared" si="198"/>
        <v>60680</v>
      </c>
      <c r="X631" s="56">
        <f t="shared" si="198"/>
        <v>61320</v>
      </c>
      <c r="Y631" s="56">
        <f t="shared" si="198"/>
        <v>33000</v>
      </c>
      <c r="Z631" s="56">
        <f t="shared" si="198"/>
        <v>33000</v>
      </c>
      <c r="AA631" s="56">
        <f t="shared" si="198"/>
        <v>12300</v>
      </c>
      <c r="AB631" s="71">
        <f>AB632</f>
        <v>525300</v>
      </c>
      <c r="AC631" s="9"/>
      <c r="AD631" s="9"/>
      <c r="AE631" s="9"/>
      <c r="AF631" s="9"/>
      <c r="AG631" s="9"/>
      <c r="AH631" s="71">
        <f>AH632</f>
        <v>285000</v>
      </c>
      <c r="AI631" s="9"/>
    </row>
    <row r="632" spans="1:35">
      <c r="A632" s="392"/>
      <c r="B632" s="392" t="s">
        <v>1189</v>
      </c>
      <c r="C632" s="305" t="s">
        <v>305</v>
      </c>
      <c r="D632" s="392"/>
      <c r="E632" s="392"/>
      <c r="F632" s="305"/>
      <c r="G632" s="284"/>
      <c r="H632" s="303"/>
      <c r="I632" s="303"/>
      <c r="J632" s="303"/>
      <c r="K632" s="284"/>
      <c r="L632" s="305"/>
      <c r="M632" s="305"/>
      <c r="N632" s="392" t="s">
        <v>121</v>
      </c>
      <c r="O632" s="83" t="s">
        <v>122</v>
      </c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  <c r="AA632" s="82"/>
      <c r="AB632" s="260">
        <f>SUM(P633:AA633)</f>
        <v>525300</v>
      </c>
      <c r="AC632" s="289" t="s">
        <v>997</v>
      </c>
      <c r="AD632" s="289" t="s">
        <v>986</v>
      </c>
      <c r="AE632" s="289"/>
      <c r="AF632" s="289"/>
      <c r="AG632" s="286"/>
      <c r="AH632" s="260">
        <f>SUM(AH634,AH640,AH650)</f>
        <v>285000</v>
      </c>
      <c r="AI632" s="289" t="s">
        <v>986</v>
      </c>
    </row>
    <row r="633" spans="1:35" ht="36.6" customHeight="1">
      <c r="A633" s="392"/>
      <c r="B633" s="392"/>
      <c r="C633" s="305"/>
      <c r="D633" s="392"/>
      <c r="E633" s="392"/>
      <c r="F633" s="305"/>
      <c r="G633" s="285"/>
      <c r="H633" s="303"/>
      <c r="I633" s="303"/>
      <c r="J633" s="303"/>
      <c r="K633" s="285"/>
      <c r="L633" s="305"/>
      <c r="M633" s="305"/>
      <c r="N633" s="392"/>
      <c r="O633" s="83" t="s">
        <v>19</v>
      </c>
      <c r="P633" s="34">
        <f>SUM(P635,P641,P651)</f>
        <v>30000</v>
      </c>
      <c r="Q633" s="34">
        <f t="shared" ref="Q633:AA633" si="199">SUM(Q635,Q641,Q651)</f>
        <v>63680</v>
      </c>
      <c r="R633" s="34">
        <f t="shared" si="199"/>
        <v>71320</v>
      </c>
      <c r="S633" s="34">
        <f t="shared" si="199"/>
        <v>40000</v>
      </c>
      <c r="T633" s="34">
        <f t="shared" si="199"/>
        <v>40000</v>
      </c>
      <c r="U633" s="34">
        <f t="shared" si="199"/>
        <v>40000</v>
      </c>
      <c r="V633" s="34">
        <f t="shared" si="199"/>
        <v>40000</v>
      </c>
      <c r="W633" s="34">
        <f t="shared" si="199"/>
        <v>60680</v>
      </c>
      <c r="X633" s="34">
        <f t="shared" si="199"/>
        <v>61320</v>
      </c>
      <c r="Y633" s="34">
        <f t="shared" si="199"/>
        <v>33000</v>
      </c>
      <c r="Z633" s="34">
        <f t="shared" si="199"/>
        <v>33000</v>
      </c>
      <c r="AA633" s="34">
        <f t="shared" si="199"/>
        <v>12300</v>
      </c>
      <c r="AB633" s="260"/>
      <c r="AC633" s="289"/>
      <c r="AD633" s="289"/>
      <c r="AE633" s="289"/>
      <c r="AF633" s="289"/>
      <c r="AG633" s="321"/>
      <c r="AH633" s="260"/>
      <c r="AI633" s="289"/>
    </row>
    <row r="634" spans="1:35" s="66" customFormat="1" ht="27" customHeight="1">
      <c r="A634" s="347">
        <v>71</v>
      </c>
      <c r="B634" s="347" t="s">
        <v>1190</v>
      </c>
      <c r="C634" s="374" t="s">
        <v>120</v>
      </c>
      <c r="D634" s="347">
        <v>1</v>
      </c>
      <c r="E634" s="275" t="s">
        <v>123</v>
      </c>
      <c r="F634" s="432" t="s">
        <v>1085</v>
      </c>
      <c r="G634" s="314">
        <v>2</v>
      </c>
      <c r="H634" s="295" t="s">
        <v>32</v>
      </c>
      <c r="I634" s="275" t="s">
        <v>124</v>
      </c>
      <c r="J634" s="314" t="s">
        <v>125</v>
      </c>
      <c r="K634" s="314" t="s">
        <v>108</v>
      </c>
      <c r="L634" s="374"/>
      <c r="M634" s="374"/>
      <c r="N634" s="347" t="s">
        <v>121</v>
      </c>
      <c r="O634" s="89" t="s">
        <v>122</v>
      </c>
      <c r="P634" s="87"/>
      <c r="Q634" s="87"/>
      <c r="R634" s="87"/>
      <c r="S634" s="87">
        <v>5</v>
      </c>
      <c r="T634" s="87"/>
      <c r="U634" s="87"/>
      <c r="V634" s="87"/>
      <c r="W634" s="87"/>
      <c r="X634" s="87"/>
      <c r="Y634" s="87"/>
      <c r="Z634" s="87"/>
      <c r="AA634" s="87"/>
      <c r="AB634" s="265">
        <f>SUM(P635:AA635)</f>
        <v>0</v>
      </c>
      <c r="AC634" s="262" t="s">
        <v>998</v>
      </c>
      <c r="AD634" s="264" t="s">
        <v>986</v>
      </c>
      <c r="AE634" s="264"/>
      <c r="AF634" s="264"/>
      <c r="AG634" s="322">
        <v>100</v>
      </c>
      <c r="AH634" s="265">
        <f>SUM(AH636:AH639)</f>
        <v>0</v>
      </c>
      <c r="AI634" s="264" t="s">
        <v>986</v>
      </c>
    </row>
    <row r="635" spans="1:35" s="66" customFormat="1" ht="25.9" customHeight="1">
      <c r="A635" s="347"/>
      <c r="B635" s="347"/>
      <c r="C635" s="374"/>
      <c r="D635" s="347"/>
      <c r="E635" s="275"/>
      <c r="F635" s="433"/>
      <c r="G635" s="315"/>
      <c r="H635" s="295"/>
      <c r="I635" s="275"/>
      <c r="J635" s="315"/>
      <c r="K635" s="315"/>
      <c r="L635" s="374"/>
      <c r="M635" s="374"/>
      <c r="N635" s="347"/>
      <c r="O635" s="89" t="s">
        <v>19</v>
      </c>
      <c r="P635" s="90">
        <f>SUM(P637,P639)</f>
        <v>0</v>
      </c>
      <c r="Q635" s="90">
        <f t="shared" ref="Q635:AA635" si="200">SUM(Q637,Q639)</f>
        <v>0</v>
      </c>
      <c r="R635" s="90">
        <f t="shared" si="200"/>
        <v>0</v>
      </c>
      <c r="S635" s="90">
        <f t="shared" si="200"/>
        <v>0</v>
      </c>
      <c r="T635" s="90">
        <f t="shared" si="200"/>
        <v>0</v>
      </c>
      <c r="U635" s="90">
        <f t="shared" si="200"/>
        <v>0</v>
      </c>
      <c r="V635" s="90">
        <f t="shared" si="200"/>
        <v>0</v>
      </c>
      <c r="W635" s="90">
        <f t="shared" si="200"/>
        <v>0</v>
      </c>
      <c r="X635" s="90">
        <f t="shared" si="200"/>
        <v>0</v>
      </c>
      <c r="Y635" s="90">
        <f t="shared" si="200"/>
        <v>0</v>
      </c>
      <c r="Z635" s="90">
        <f t="shared" si="200"/>
        <v>0</v>
      </c>
      <c r="AA635" s="90">
        <f t="shared" si="200"/>
        <v>0</v>
      </c>
      <c r="AB635" s="265"/>
      <c r="AC635" s="262"/>
      <c r="AD635" s="264"/>
      <c r="AE635" s="264"/>
      <c r="AF635" s="264"/>
      <c r="AG635" s="323"/>
      <c r="AH635" s="265"/>
      <c r="AI635" s="264"/>
    </row>
    <row r="636" spans="1:35" ht="26.45" customHeight="1">
      <c r="A636" s="375"/>
      <c r="B636" s="375"/>
      <c r="C636" s="293" t="s">
        <v>875</v>
      </c>
      <c r="D636" s="375">
        <v>1</v>
      </c>
      <c r="E636" s="375" t="s">
        <v>123</v>
      </c>
      <c r="F636" s="430" t="s">
        <v>1085</v>
      </c>
      <c r="G636" s="316"/>
      <c r="H636" s="302"/>
      <c r="I636" s="296" t="s">
        <v>124</v>
      </c>
      <c r="J636" s="316" t="s">
        <v>125</v>
      </c>
      <c r="K636" s="316"/>
      <c r="L636" s="293" t="s">
        <v>126</v>
      </c>
      <c r="M636" s="293"/>
      <c r="N636" s="375" t="s">
        <v>121</v>
      </c>
      <c r="O636" s="85" t="s">
        <v>122</v>
      </c>
      <c r="P636" s="86"/>
      <c r="Q636" s="77"/>
      <c r="R636" s="77"/>
      <c r="S636" s="77">
        <v>5</v>
      </c>
      <c r="T636" s="77"/>
      <c r="U636" s="77"/>
      <c r="V636" s="77"/>
      <c r="W636" s="77"/>
      <c r="X636" s="77"/>
      <c r="Y636" s="77"/>
      <c r="Z636" s="77"/>
      <c r="AA636" s="77"/>
      <c r="AB636" s="260">
        <f>SUM(P637:AA637)</f>
        <v>0</v>
      </c>
      <c r="AC636" s="290"/>
      <c r="AD636" s="290"/>
      <c r="AE636" s="290"/>
      <c r="AF636" s="290"/>
      <c r="AG636" s="312">
        <v>40</v>
      </c>
      <c r="AH636" s="260">
        <f>SUM(P637:U637)</f>
        <v>0</v>
      </c>
      <c r="AI636" s="290"/>
    </row>
    <row r="637" spans="1:35" ht="29.45" customHeight="1">
      <c r="A637" s="375"/>
      <c r="B637" s="375"/>
      <c r="C637" s="293"/>
      <c r="D637" s="375"/>
      <c r="E637" s="375"/>
      <c r="F637" s="431"/>
      <c r="G637" s="317"/>
      <c r="H637" s="302"/>
      <c r="I637" s="296"/>
      <c r="J637" s="317"/>
      <c r="K637" s="317"/>
      <c r="L637" s="293"/>
      <c r="M637" s="293"/>
      <c r="N637" s="375"/>
      <c r="O637" s="85" t="s">
        <v>19</v>
      </c>
      <c r="P637" s="86"/>
      <c r="Q637" s="77"/>
      <c r="R637" s="77"/>
      <c r="S637" s="77">
        <v>0</v>
      </c>
      <c r="T637" s="77"/>
      <c r="U637" s="77"/>
      <c r="V637" s="77"/>
      <c r="W637" s="77"/>
      <c r="X637" s="77"/>
      <c r="Y637" s="77"/>
      <c r="Z637" s="77"/>
      <c r="AA637" s="77"/>
      <c r="AB637" s="260"/>
      <c r="AC637" s="290"/>
      <c r="AD637" s="290"/>
      <c r="AE637" s="290"/>
      <c r="AF637" s="290"/>
      <c r="AG637" s="313"/>
      <c r="AH637" s="260"/>
      <c r="AI637" s="290"/>
    </row>
    <row r="638" spans="1:35" ht="24" customHeight="1">
      <c r="A638" s="375"/>
      <c r="B638" s="375"/>
      <c r="C638" s="293" t="s">
        <v>927</v>
      </c>
      <c r="D638" s="375">
        <v>2</v>
      </c>
      <c r="E638" s="375" t="s">
        <v>123</v>
      </c>
      <c r="F638" s="430" t="s">
        <v>1085</v>
      </c>
      <c r="G638" s="316"/>
      <c r="H638" s="302"/>
      <c r="I638" s="296" t="s">
        <v>124</v>
      </c>
      <c r="J638" s="316" t="s">
        <v>125</v>
      </c>
      <c r="K638" s="316"/>
      <c r="L638" s="293" t="s">
        <v>126</v>
      </c>
      <c r="M638" s="293"/>
      <c r="N638" s="375" t="s">
        <v>121</v>
      </c>
      <c r="O638" s="85" t="s">
        <v>122</v>
      </c>
      <c r="P638" s="86"/>
      <c r="Q638" s="77"/>
      <c r="R638" s="77"/>
      <c r="S638" s="77"/>
      <c r="T638" s="77"/>
      <c r="U638" s="77"/>
      <c r="V638" s="77"/>
      <c r="W638" s="77"/>
      <c r="X638" s="77"/>
      <c r="Y638" s="77">
        <v>5</v>
      </c>
      <c r="Z638" s="77"/>
      <c r="AA638" s="77"/>
      <c r="AB638" s="260">
        <f>SUM(P639:AA639)</f>
        <v>0</v>
      </c>
      <c r="AC638" s="290"/>
      <c r="AD638" s="290"/>
      <c r="AE638" s="290"/>
      <c r="AF638" s="290"/>
      <c r="AG638" s="312">
        <v>60</v>
      </c>
      <c r="AH638" s="260">
        <f>SUM(P639:U639)</f>
        <v>0</v>
      </c>
      <c r="AI638" s="290"/>
    </row>
    <row r="639" spans="1:35" ht="27.6" customHeight="1">
      <c r="A639" s="375"/>
      <c r="B639" s="375"/>
      <c r="C639" s="293"/>
      <c r="D639" s="375"/>
      <c r="E639" s="375"/>
      <c r="F639" s="431"/>
      <c r="G639" s="317"/>
      <c r="H639" s="302"/>
      <c r="I639" s="296"/>
      <c r="J639" s="317"/>
      <c r="K639" s="317"/>
      <c r="L639" s="293"/>
      <c r="M639" s="293"/>
      <c r="N639" s="375"/>
      <c r="O639" s="85" t="s">
        <v>19</v>
      </c>
      <c r="P639" s="86"/>
      <c r="Q639" s="77"/>
      <c r="R639" s="77"/>
      <c r="S639" s="77"/>
      <c r="T639" s="77"/>
      <c r="U639" s="77"/>
      <c r="V639" s="77"/>
      <c r="W639" s="77"/>
      <c r="X639" s="77"/>
      <c r="Y639" s="77">
        <v>0</v>
      </c>
      <c r="Z639" s="77"/>
      <c r="AA639" s="77"/>
      <c r="AB639" s="260"/>
      <c r="AC639" s="290"/>
      <c r="AD639" s="290"/>
      <c r="AE639" s="290"/>
      <c r="AF639" s="290"/>
      <c r="AG639" s="313"/>
      <c r="AH639" s="260"/>
      <c r="AI639" s="290"/>
    </row>
    <row r="640" spans="1:35" s="66" customFormat="1" ht="22.9" customHeight="1">
      <c r="A640" s="322">
        <v>72</v>
      </c>
      <c r="B640" s="322" t="s">
        <v>1191</v>
      </c>
      <c r="C640" s="374" t="s">
        <v>1015</v>
      </c>
      <c r="D640" s="347">
        <v>2</v>
      </c>
      <c r="E640" s="275" t="s">
        <v>123</v>
      </c>
      <c r="F640" s="432" t="s">
        <v>1085</v>
      </c>
      <c r="G640" s="314">
        <v>2</v>
      </c>
      <c r="H640" s="275" t="s">
        <v>131</v>
      </c>
      <c r="I640" s="275" t="s">
        <v>124</v>
      </c>
      <c r="J640" s="314" t="s">
        <v>132</v>
      </c>
      <c r="K640" s="314" t="s">
        <v>108</v>
      </c>
      <c r="L640" s="434"/>
      <c r="M640" s="374"/>
      <c r="N640" s="347" t="s">
        <v>129</v>
      </c>
      <c r="O640" s="89" t="s">
        <v>127</v>
      </c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  <c r="AA640" s="87">
        <v>3</v>
      </c>
      <c r="AB640" s="265">
        <f>SUM(P641:AA641)</f>
        <v>370300</v>
      </c>
      <c r="AC640" s="262" t="s">
        <v>998</v>
      </c>
      <c r="AD640" s="264" t="s">
        <v>986</v>
      </c>
      <c r="AE640" s="264"/>
      <c r="AF640" s="264"/>
      <c r="AG640" s="322">
        <v>100</v>
      </c>
      <c r="AH640" s="265">
        <f>SUM(AH642:AH649)</f>
        <v>195000</v>
      </c>
      <c r="AI640" s="264" t="s">
        <v>986</v>
      </c>
    </row>
    <row r="641" spans="1:35" s="66" customFormat="1" ht="31.15" customHeight="1">
      <c r="A641" s="323"/>
      <c r="B641" s="323"/>
      <c r="C641" s="374"/>
      <c r="D641" s="347"/>
      <c r="E641" s="275"/>
      <c r="F641" s="433"/>
      <c r="G641" s="315"/>
      <c r="H641" s="275"/>
      <c r="I641" s="275"/>
      <c r="J641" s="315"/>
      <c r="K641" s="315"/>
      <c r="L641" s="435"/>
      <c r="M641" s="374"/>
      <c r="N641" s="347"/>
      <c r="O641" s="89" t="s">
        <v>19</v>
      </c>
      <c r="P641" s="90">
        <f>SUM(P643,P645,P647,P649)</f>
        <v>20000</v>
      </c>
      <c r="Q641" s="90">
        <f t="shared" ref="Q641:AA641" si="201">SUM(Q643,Q645,Q647,Q649)</f>
        <v>45680</v>
      </c>
      <c r="R641" s="90">
        <f t="shared" si="201"/>
        <v>39320</v>
      </c>
      <c r="S641" s="90">
        <f t="shared" si="201"/>
        <v>30000</v>
      </c>
      <c r="T641" s="90">
        <f t="shared" si="201"/>
        <v>30000</v>
      </c>
      <c r="U641" s="90">
        <f t="shared" si="201"/>
        <v>30000</v>
      </c>
      <c r="V641" s="90">
        <f t="shared" si="201"/>
        <v>30000</v>
      </c>
      <c r="W641" s="90">
        <f t="shared" si="201"/>
        <v>50680</v>
      </c>
      <c r="X641" s="90">
        <f t="shared" si="201"/>
        <v>39320</v>
      </c>
      <c r="Y641" s="90">
        <f t="shared" si="201"/>
        <v>25000</v>
      </c>
      <c r="Z641" s="90">
        <f t="shared" si="201"/>
        <v>25000</v>
      </c>
      <c r="AA641" s="90">
        <f t="shared" si="201"/>
        <v>5300</v>
      </c>
      <c r="AB641" s="265"/>
      <c r="AC641" s="262"/>
      <c r="AD641" s="264"/>
      <c r="AE641" s="264"/>
      <c r="AF641" s="264"/>
      <c r="AG641" s="323"/>
      <c r="AH641" s="265"/>
      <c r="AI641" s="264"/>
    </row>
    <row r="642" spans="1:35" ht="25.9" customHeight="1">
      <c r="A642" s="312"/>
      <c r="B642" s="312"/>
      <c r="C642" s="293" t="s">
        <v>130</v>
      </c>
      <c r="D642" s="375">
        <v>1</v>
      </c>
      <c r="E642" s="375" t="s">
        <v>123</v>
      </c>
      <c r="F642" s="430" t="s">
        <v>1085</v>
      </c>
      <c r="G642" s="316"/>
      <c r="H642" s="296"/>
      <c r="I642" s="296" t="s">
        <v>124</v>
      </c>
      <c r="J642" s="316" t="s">
        <v>132</v>
      </c>
      <c r="K642" s="316"/>
      <c r="L642" s="345" t="s">
        <v>128</v>
      </c>
      <c r="M642" s="293" t="s">
        <v>133</v>
      </c>
      <c r="N642" s="375" t="s">
        <v>730</v>
      </c>
      <c r="O642" s="85" t="s">
        <v>127</v>
      </c>
      <c r="P642" s="86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86">
        <v>3</v>
      </c>
      <c r="AB642" s="260">
        <f>SUM(P643:AA643)</f>
        <v>310300</v>
      </c>
      <c r="AC642" s="290"/>
      <c r="AD642" s="290"/>
      <c r="AE642" s="290"/>
      <c r="AF642" s="290"/>
      <c r="AG642" s="312">
        <v>60</v>
      </c>
      <c r="AH642" s="260">
        <f>SUM(P643:U643)</f>
        <v>165000</v>
      </c>
      <c r="AI642" s="290"/>
    </row>
    <row r="643" spans="1:35" ht="24.6" customHeight="1">
      <c r="A643" s="313"/>
      <c r="B643" s="313"/>
      <c r="C643" s="293"/>
      <c r="D643" s="375"/>
      <c r="E643" s="375"/>
      <c r="F643" s="431"/>
      <c r="G643" s="317"/>
      <c r="H643" s="296"/>
      <c r="I643" s="296"/>
      <c r="J643" s="317"/>
      <c r="K643" s="317"/>
      <c r="L643" s="346"/>
      <c r="M643" s="293"/>
      <c r="N643" s="375"/>
      <c r="O643" s="85" t="s">
        <v>19</v>
      </c>
      <c r="P643" s="50">
        <v>20000</v>
      </c>
      <c r="Q643" s="50">
        <v>25000</v>
      </c>
      <c r="R643" s="50">
        <v>30000</v>
      </c>
      <c r="S643" s="50">
        <v>30000</v>
      </c>
      <c r="T643" s="50">
        <v>30000</v>
      </c>
      <c r="U643" s="50">
        <v>30000</v>
      </c>
      <c r="V643" s="50">
        <v>30000</v>
      </c>
      <c r="W643" s="50">
        <v>30000</v>
      </c>
      <c r="X643" s="50">
        <v>30000</v>
      </c>
      <c r="Y643" s="50">
        <v>25000</v>
      </c>
      <c r="Z643" s="50">
        <v>25000</v>
      </c>
      <c r="AA643" s="50">
        <v>5300</v>
      </c>
      <c r="AB643" s="260"/>
      <c r="AC643" s="290"/>
      <c r="AD643" s="290"/>
      <c r="AE643" s="290"/>
      <c r="AF643" s="290"/>
      <c r="AG643" s="313"/>
      <c r="AH643" s="260"/>
      <c r="AI643" s="290"/>
    </row>
    <row r="644" spans="1:35" ht="22.9" customHeight="1">
      <c r="A644" s="312"/>
      <c r="B644" s="312"/>
      <c r="C644" s="293" t="s">
        <v>134</v>
      </c>
      <c r="D644" s="375">
        <v>2</v>
      </c>
      <c r="E644" s="375" t="s">
        <v>123</v>
      </c>
      <c r="F644" s="430" t="s">
        <v>1085</v>
      </c>
      <c r="G644" s="316"/>
      <c r="H644" s="316"/>
      <c r="I644" s="296" t="s">
        <v>124</v>
      </c>
      <c r="J644" s="316" t="s">
        <v>132</v>
      </c>
      <c r="K644" s="316"/>
      <c r="L644" s="345" t="s">
        <v>128</v>
      </c>
      <c r="M644" s="293" t="s">
        <v>135</v>
      </c>
      <c r="N644" s="375" t="s">
        <v>726</v>
      </c>
      <c r="O644" s="85" t="s">
        <v>136</v>
      </c>
      <c r="P644" s="86"/>
      <c r="Q644" s="86">
        <v>2</v>
      </c>
      <c r="R644" s="86">
        <v>1</v>
      </c>
      <c r="S644" s="77"/>
      <c r="T644" s="77"/>
      <c r="U644" s="77"/>
      <c r="V644" s="77"/>
      <c r="W644" s="77"/>
      <c r="X644" s="77"/>
      <c r="Y644" s="77"/>
      <c r="Z644" s="77"/>
      <c r="AA644" s="77"/>
      <c r="AB644" s="260">
        <f>SUM(P645:AA645)</f>
        <v>30000</v>
      </c>
      <c r="AC644" s="290"/>
      <c r="AD644" s="290"/>
      <c r="AE644" s="293" t="s">
        <v>941</v>
      </c>
      <c r="AF644" s="293" t="s">
        <v>942</v>
      </c>
      <c r="AG644" s="312">
        <v>10</v>
      </c>
      <c r="AH644" s="260">
        <f>SUM(P645:U645)</f>
        <v>30000</v>
      </c>
      <c r="AI644" s="290"/>
    </row>
    <row r="645" spans="1:35" ht="24.6" customHeight="1">
      <c r="A645" s="313"/>
      <c r="B645" s="313"/>
      <c r="C645" s="293"/>
      <c r="D645" s="375"/>
      <c r="E645" s="375"/>
      <c r="F645" s="431"/>
      <c r="G645" s="317"/>
      <c r="H645" s="317"/>
      <c r="I645" s="296"/>
      <c r="J645" s="317"/>
      <c r="K645" s="317"/>
      <c r="L645" s="346"/>
      <c r="M645" s="293"/>
      <c r="N645" s="375"/>
      <c r="O645" s="85" t="s">
        <v>19</v>
      </c>
      <c r="P645" s="86"/>
      <c r="Q645" s="204">
        <v>20680</v>
      </c>
      <c r="R645" s="204">
        <v>9320</v>
      </c>
      <c r="S645" s="77"/>
      <c r="T645" s="77"/>
      <c r="U645" s="77"/>
      <c r="V645" s="77"/>
      <c r="W645" s="77"/>
      <c r="X645" s="77"/>
      <c r="Y645" s="77"/>
      <c r="Z645" s="77"/>
      <c r="AA645" s="77"/>
      <c r="AB645" s="260"/>
      <c r="AC645" s="290"/>
      <c r="AD645" s="290"/>
      <c r="AE645" s="293"/>
      <c r="AF645" s="293"/>
      <c r="AG645" s="313"/>
      <c r="AH645" s="260"/>
      <c r="AI645" s="290"/>
    </row>
    <row r="646" spans="1:35" ht="24.6" customHeight="1">
      <c r="A646" s="312"/>
      <c r="B646" s="312"/>
      <c r="C646" s="293" t="s">
        <v>137</v>
      </c>
      <c r="D646" s="375">
        <v>3</v>
      </c>
      <c r="E646" s="375" t="s">
        <v>123</v>
      </c>
      <c r="F646" s="430" t="s">
        <v>1085</v>
      </c>
      <c r="G646" s="316"/>
      <c r="H646" s="316"/>
      <c r="I646" s="296" t="s">
        <v>124</v>
      </c>
      <c r="J646" s="316" t="s">
        <v>132</v>
      </c>
      <c r="K646" s="316"/>
      <c r="L646" s="345" t="s">
        <v>128</v>
      </c>
      <c r="M646" s="293" t="s">
        <v>135</v>
      </c>
      <c r="N646" s="375" t="s">
        <v>726</v>
      </c>
      <c r="O646" s="85" t="s">
        <v>136</v>
      </c>
      <c r="P646" s="86"/>
      <c r="Q646" s="77"/>
      <c r="R646" s="77"/>
      <c r="S646" s="77"/>
      <c r="T646" s="77"/>
      <c r="U646" s="77"/>
      <c r="V646" s="77"/>
      <c r="W646" s="86">
        <v>2</v>
      </c>
      <c r="X646" s="86">
        <v>1</v>
      </c>
      <c r="Y646" s="77"/>
      <c r="Z646" s="77"/>
      <c r="AA646" s="77"/>
      <c r="AB646" s="260">
        <f>SUM(P647:AA647)</f>
        <v>30000</v>
      </c>
      <c r="AC646" s="290"/>
      <c r="AD646" s="290"/>
      <c r="AE646" s="290"/>
      <c r="AF646" s="290"/>
      <c r="AG646" s="312">
        <v>10</v>
      </c>
      <c r="AH646" s="260">
        <f>SUM(P647:U647)</f>
        <v>0</v>
      </c>
      <c r="AI646" s="290"/>
    </row>
    <row r="647" spans="1:35" ht="22.9" customHeight="1">
      <c r="A647" s="313"/>
      <c r="B647" s="313"/>
      <c r="C647" s="293"/>
      <c r="D647" s="375"/>
      <c r="E647" s="375"/>
      <c r="F647" s="431"/>
      <c r="G647" s="317"/>
      <c r="H647" s="317"/>
      <c r="I647" s="296"/>
      <c r="J647" s="317"/>
      <c r="K647" s="317"/>
      <c r="L647" s="346"/>
      <c r="M647" s="293"/>
      <c r="N647" s="375"/>
      <c r="O647" s="85" t="s">
        <v>19</v>
      </c>
      <c r="P647" s="86"/>
      <c r="Q647" s="77"/>
      <c r="R647" s="77"/>
      <c r="S647" s="77"/>
      <c r="T647" s="77"/>
      <c r="U647" s="77"/>
      <c r="V647" s="77"/>
      <c r="W647" s="50">
        <v>20680</v>
      </c>
      <c r="X647" s="50">
        <v>9320</v>
      </c>
      <c r="Y647" s="77"/>
      <c r="Z647" s="77"/>
      <c r="AA647" s="77"/>
      <c r="AB647" s="260"/>
      <c r="AC647" s="290"/>
      <c r="AD647" s="290"/>
      <c r="AE647" s="290"/>
      <c r="AF647" s="290"/>
      <c r="AG647" s="313"/>
      <c r="AH647" s="260"/>
      <c r="AI647" s="290"/>
    </row>
    <row r="648" spans="1:35" ht="22.9" customHeight="1">
      <c r="A648" s="312"/>
      <c r="B648" s="312"/>
      <c r="C648" s="293" t="s">
        <v>727</v>
      </c>
      <c r="D648" s="375">
        <v>4</v>
      </c>
      <c r="E648" s="375" t="s">
        <v>123</v>
      </c>
      <c r="F648" s="430" t="s">
        <v>1085</v>
      </c>
      <c r="G648" s="316"/>
      <c r="H648" s="316"/>
      <c r="I648" s="296" t="s">
        <v>124</v>
      </c>
      <c r="J648" s="316" t="s">
        <v>132</v>
      </c>
      <c r="K648" s="316"/>
      <c r="L648" s="293" t="s">
        <v>138</v>
      </c>
      <c r="M648" s="293"/>
      <c r="N648" s="375" t="s">
        <v>728</v>
      </c>
      <c r="O648" s="85" t="s">
        <v>50</v>
      </c>
      <c r="P648" s="86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260">
        <f>SUM(P649:AA649)</f>
        <v>0</v>
      </c>
      <c r="AC648" s="290"/>
      <c r="AD648" s="290"/>
      <c r="AE648" s="290"/>
      <c r="AF648" s="290"/>
      <c r="AG648" s="312">
        <v>20</v>
      </c>
      <c r="AH648" s="260">
        <f>SUM(P649:U649)</f>
        <v>0</v>
      </c>
      <c r="AI648" s="290"/>
    </row>
    <row r="649" spans="1:35" ht="22.15" customHeight="1">
      <c r="A649" s="313"/>
      <c r="B649" s="313"/>
      <c r="C649" s="293"/>
      <c r="D649" s="375"/>
      <c r="E649" s="375"/>
      <c r="F649" s="431"/>
      <c r="G649" s="317"/>
      <c r="H649" s="317"/>
      <c r="I649" s="296"/>
      <c r="J649" s="317"/>
      <c r="K649" s="317"/>
      <c r="L649" s="293"/>
      <c r="M649" s="293"/>
      <c r="N649" s="375"/>
      <c r="O649" s="85" t="s">
        <v>19</v>
      </c>
      <c r="P649" s="86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260"/>
      <c r="AC649" s="290"/>
      <c r="AD649" s="290"/>
      <c r="AE649" s="290"/>
      <c r="AF649" s="290"/>
      <c r="AG649" s="313"/>
      <c r="AH649" s="260"/>
      <c r="AI649" s="290"/>
    </row>
    <row r="650" spans="1:35" s="66" customFormat="1" ht="26.45" customHeight="1">
      <c r="A650" s="347">
        <v>73</v>
      </c>
      <c r="B650" s="347" t="s">
        <v>1192</v>
      </c>
      <c r="C650" s="374" t="s">
        <v>731</v>
      </c>
      <c r="D650" s="322">
        <v>3</v>
      </c>
      <c r="E650" s="275" t="s">
        <v>123</v>
      </c>
      <c r="F650" s="432" t="s">
        <v>1085</v>
      </c>
      <c r="G650" s="314">
        <v>2</v>
      </c>
      <c r="H650" s="314" t="s">
        <v>131</v>
      </c>
      <c r="I650" s="275" t="s">
        <v>124</v>
      </c>
      <c r="J650" s="314" t="s">
        <v>132</v>
      </c>
      <c r="K650" s="314" t="s">
        <v>141</v>
      </c>
      <c r="L650" s="322"/>
      <c r="M650" s="322"/>
      <c r="N650" s="322" t="s">
        <v>139</v>
      </c>
      <c r="O650" s="89" t="s">
        <v>127</v>
      </c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  <c r="AA650" s="90"/>
      <c r="AB650" s="265">
        <f>SUM(P651:AA651)</f>
        <v>155000</v>
      </c>
      <c r="AC650" s="262" t="s">
        <v>998</v>
      </c>
      <c r="AD650" s="553" t="s">
        <v>986</v>
      </c>
      <c r="AE650" s="322"/>
      <c r="AF650" s="322"/>
      <c r="AG650" s="322">
        <v>100</v>
      </c>
      <c r="AH650" s="265">
        <f>SUM(AH652:AH657)</f>
        <v>90000</v>
      </c>
      <c r="AI650" s="553" t="s">
        <v>986</v>
      </c>
    </row>
    <row r="651" spans="1:35" s="66" customFormat="1" ht="46.9" customHeight="1">
      <c r="A651" s="347"/>
      <c r="B651" s="347"/>
      <c r="C651" s="374"/>
      <c r="D651" s="323"/>
      <c r="E651" s="275"/>
      <c r="F651" s="433"/>
      <c r="G651" s="315"/>
      <c r="H651" s="315"/>
      <c r="I651" s="275"/>
      <c r="J651" s="315"/>
      <c r="K651" s="315"/>
      <c r="L651" s="323"/>
      <c r="M651" s="323"/>
      <c r="N651" s="323"/>
      <c r="O651" s="89" t="s">
        <v>19</v>
      </c>
      <c r="P651" s="90">
        <f>SUM(P653,P655,P657)</f>
        <v>10000</v>
      </c>
      <c r="Q651" s="90">
        <f t="shared" ref="Q651:AA651" si="202">SUM(Q653,Q655,Q657)</f>
        <v>18000</v>
      </c>
      <c r="R651" s="90">
        <f t="shared" si="202"/>
        <v>32000</v>
      </c>
      <c r="S651" s="90">
        <f t="shared" si="202"/>
        <v>10000</v>
      </c>
      <c r="T651" s="90">
        <f t="shared" si="202"/>
        <v>10000</v>
      </c>
      <c r="U651" s="90">
        <f t="shared" si="202"/>
        <v>10000</v>
      </c>
      <c r="V651" s="90">
        <f t="shared" si="202"/>
        <v>10000</v>
      </c>
      <c r="W651" s="90">
        <f t="shared" si="202"/>
        <v>10000</v>
      </c>
      <c r="X651" s="90">
        <f t="shared" si="202"/>
        <v>22000</v>
      </c>
      <c r="Y651" s="90">
        <f t="shared" si="202"/>
        <v>8000</v>
      </c>
      <c r="Z651" s="90">
        <f t="shared" si="202"/>
        <v>8000</v>
      </c>
      <c r="AA651" s="90">
        <f t="shared" si="202"/>
        <v>7000</v>
      </c>
      <c r="AB651" s="265"/>
      <c r="AC651" s="262"/>
      <c r="AD651" s="554"/>
      <c r="AE651" s="323"/>
      <c r="AF651" s="323"/>
      <c r="AG651" s="323"/>
      <c r="AH651" s="265"/>
      <c r="AI651" s="554"/>
    </row>
    <row r="652" spans="1:35" ht="27.6" customHeight="1">
      <c r="A652" s="375"/>
      <c r="B652" s="375"/>
      <c r="C652" s="293" t="s">
        <v>140</v>
      </c>
      <c r="D652" s="375">
        <v>1</v>
      </c>
      <c r="E652" s="375" t="s">
        <v>123</v>
      </c>
      <c r="F652" s="430" t="s">
        <v>1085</v>
      </c>
      <c r="G652" s="316"/>
      <c r="H652" s="296"/>
      <c r="I652" s="296" t="s">
        <v>124</v>
      </c>
      <c r="J652" s="316" t="s">
        <v>132</v>
      </c>
      <c r="K652" s="316"/>
      <c r="L652" s="345" t="s">
        <v>142</v>
      </c>
      <c r="M652" s="293" t="s">
        <v>143</v>
      </c>
      <c r="N652" s="375" t="s">
        <v>139</v>
      </c>
      <c r="O652" s="85" t="s">
        <v>127</v>
      </c>
      <c r="P652" s="86">
        <v>2</v>
      </c>
      <c r="Q652" s="86">
        <v>2</v>
      </c>
      <c r="R652" s="86">
        <v>2</v>
      </c>
      <c r="S652" s="86">
        <v>2</v>
      </c>
      <c r="T652" s="86">
        <v>2</v>
      </c>
      <c r="U652" s="86">
        <v>2</v>
      </c>
      <c r="V652" s="86">
        <v>2</v>
      </c>
      <c r="W652" s="86">
        <v>2</v>
      </c>
      <c r="X652" s="86">
        <v>2</v>
      </c>
      <c r="Y652" s="86">
        <v>2</v>
      </c>
      <c r="Z652" s="86">
        <v>2</v>
      </c>
      <c r="AA652" s="86">
        <v>2</v>
      </c>
      <c r="AB652" s="260">
        <f>SUM(P653:AA653)</f>
        <v>127000</v>
      </c>
      <c r="AC652" s="290"/>
      <c r="AD652" s="290"/>
      <c r="AE652" s="290"/>
      <c r="AF652" s="290"/>
      <c r="AG652" s="312">
        <v>60</v>
      </c>
      <c r="AH652" s="260">
        <f>SUM(P653:U653)</f>
        <v>76000</v>
      </c>
      <c r="AI652" s="290"/>
    </row>
    <row r="653" spans="1:35" ht="25.15" customHeight="1">
      <c r="A653" s="375"/>
      <c r="B653" s="375"/>
      <c r="C653" s="293"/>
      <c r="D653" s="375"/>
      <c r="E653" s="375"/>
      <c r="F653" s="431"/>
      <c r="G653" s="317"/>
      <c r="H653" s="296"/>
      <c r="I653" s="296"/>
      <c r="J653" s="317"/>
      <c r="K653" s="317"/>
      <c r="L653" s="346"/>
      <c r="M653" s="293"/>
      <c r="N653" s="375"/>
      <c r="O653" s="85" t="s">
        <v>19</v>
      </c>
      <c r="P653" s="35">
        <v>10000</v>
      </c>
      <c r="Q653" s="35">
        <v>18000</v>
      </c>
      <c r="R653" s="35">
        <v>18000</v>
      </c>
      <c r="S653" s="35">
        <v>10000</v>
      </c>
      <c r="T653" s="35">
        <v>10000</v>
      </c>
      <c r="U653" s="35">
        <v>10000</v>
      </c>
      <c r="V653" s="35">
        <v>10000</v>
      </c>
      <c r="W653" s="35">
        <v>10000</v>
      </c>
      <c r="X653" s="35">
        <v>8000</v>
      </c>
      <c r="Y653" s="35">
        <v>8000</v>
      </c>
      <c r="Z653" s="35">
        <v>8000</v>
      </c>
      <c r="AA653" s="35">
        <v>7000</v>
      </c>
      <c r="AB653" s="260"/>
      <c r="AC653" s="290"/>
      <c r="AD653" s="290"/>
      <c r="AE653" s="290"/>
      <c r="AF653" s="290"/>
      <c r="AG653" s="313"/>
      <c r="AH653" s="260"/>
      <c r="AI653" s="290"/>
    </row>
    <row r="654" spans="1:35" ht="22.15" customHeight="1">
      <c r="A654" s="375"/>
      <c r="B654" s="375"/>
      <c r="C654" s="293" t="s">
        <v>144</v>
      </c>
      <c r="D654" s="375">
        <v>2</v>
      </c>
      <c r="E654" s="375" t="s">
        <v>123</v>
      </c>
      <c r="F654" s="430" t="s">
        <v>1085</v>
      </c>
      <c r="G654" s="316"/>
      <c r="H654" s="316"/>
      <c r="I654" s="296" t="s">
        <v>124</v>
      </c>
      <c r="J654" s="316" t="s">
        <v>132</v>
      </c>
      <c r="K654" s="316"/>
      <c r="L654" s="345" t="s">
        <v>142</v>
      </c>
      <c r="M654" s="293" t="s">
        <v>143</v>
      </c>
      <c r="N654" s="375" t="s">
        <v>729</v>
      </c>
      <c r="O654" s="85" t="s">
        <v>136</v>
      </c>
      <c r="P654" s="86"/>
      <c r="Q654" s="86"/>
      <c r="R654" s="86">
        <v>2</v>
      </c>
      <c r="S654" s="77"/>
      <c r="T654" s="77"/>
      <c r="U654" s="77"/>
      <c r="V654" s="77"/>
      <c r="W654" s="77"/>
      <c r="X654" s="77"/>
      <c r="Y654" s="77"/>
      <c r="Z654" s="77"/>
      <c r="AA654" s="77"/>
      <c r="AB654" s="260">
        <f>SUM(P655:AA655)</f>
        <v>14000</v>
      </c>
      <c r="AC654" s="290"/>
      <c r="AD654" s="291"/>
      <c r="AE654" s="312" t="s">
        <v>943</v>
      </c>
      <c r="AF654" s="345" t="s">
        <v>944</v>
      </c>
      <c r="AG654" s="312">
        <v>20</v>
      </c>
      <c r="AH654" s="260">
        <f>SUM(P655:U655)</f>
        <v>14000</v>
      </c>
      <c r="AI654" s="291"/>
    </row>
    <row r="655" spans="1:35" ht="25.9" customHeight="1">
      <c r="A655" s="375"/>
      <c r="B655" s="375"/>
      <c r="C655" s="293"/>
      <c r="D655" s="375"/>
      <c r="E655" s="375"/>
      <c r="F655" s="431"/>
      <c r="G655" s="317"/>
      <c r="H655" s="317"/>
      <c r="I655" s="296"/>
      <c r="J655" s="317"/>
      <c r="K655" s="317"/>
      <c r="L655" s="346"/>
      <c r="M655" s="293"/>
      <c r="N655" s="375"/>
      <c r="O655" s="85" t="s">
        <v>19</v>
      </c>
      <c r="P655" s="86"/>
      <c r="Q655" s="24"/>
      <c r="R655" s="24">
        <v>14000</v>
      </c>
      <c r="S655" s="77"/>
      <c r="T655" s="77"/>
      <c r="U655" s="77"/>
      <c r="V655" s="77"/>
      <c r="W655" s="77"/>
      <c r="X655" s="77"/>
      <c r="Y655" s="77"/>
      <c r="Z655" s="77"/>
      <c r="AA655" s="77"/>
      <c r="AB655" s="260"/>
      <c r="AC655" s="290"/>
      <c r="AD655" s="292"/>
      <c r="AE655" s="313"/>
      <c r="AF655" s="346"/>
      <c r="AG655" s="313"/>
      <c r="AH655" s="260"/>
      <c r="AI655" s="292"/>
    </row>
    <row r="656" spans="1:35" ht="22.9" customHeight="1">
      <c r="A656" s="375"/>
      <c r="B656" s="375"/>
      <c r="C656" s="293" t="s">
        <v>145</v>
      </c>
      <c r="D656" s="375">
        <v>3</v>
      </c>
      <c r="E656" s="375" t="s">
        <v>123</v>
      </c>
      <c r="F656" s="430" t="s">
        <v>1085</v>
      </c>
      <c r="G656" s="316"/>
      <c r="H656" s="316"/>
      <c r="I656" s="296" t="s">
        <v>124</v>
      </c>
      <c r="J656" s="316" t="s">
        <v>132</v>
      </c>
      <c r="K656" s="316"/>
      <c r="L656" s="345" t="s">
        <v>142</v>
      </c>
      <c r="M656" s="293" t="s">
        <v>143</v>
      </c>
      <c r="N656" s="375" t="s">
        <v>729</v>
      </c>
      <c r="O656" s="85" t="s">
        <v>136</v>
      </c>
      <c r="P656" s="86"/>
      <c r="Q656" s="77"/>
      <c r="R656" s="77"/>
      <c r="S656" s="77"/>
      <c r="T656" s="77"/>
      <c r="U656" s="77"/>
      <c r="V656" s="77"/>
      <c r="W656" s="86"/>
      <c r="X656" s="86">
        <v>2</v>
      </c>
      <c r="Y656" s="77"/>
      <c r="Z656" s="77"/>
      <c r="AA656" s="77"/>
      <c r="AB656" s="260">
        <f>SUM(P657:AA657)</f>
        <v>14000</v>
      </c>
      <c r="AC656" s="290"/>
      <c r="AD656" s="290"/>
      <c r="AE656" s="290"/>
      <c r="AF656" s="290"/>
      <c r="AG656" s="312">
        <v>20</v>
      </c>
      <c r="AH656" s="260">
        <f>SUM(P657:U657)</f>
        <v>0</v>
      </c>
      <c r="AI656" s="290"/>
    </row>
    <row r="657" spans="1:35" ht="19.899999999999999" customHeight="1">
      <c r="A657" s="375"/>
      <c r="B657" s="375"/>
      <c r="C657" s="293"/>
      <c r="D657" s="375"/>
      <c r="E657" s="375"/>
      <c r="F657" s="431"/>
      <c r="G657" s="317"/>
      <c r="H657" s="317"/>
      <c r="I657" s="296"/>
      <c r="J657" s="317"/>
      <c r="K657" s="317"/>
      <c r="L657" s="346"/>
      <c r="M657" s="293"/>
      <c r="N657" s="375"/>
      <c r="O657" s="85" t="s">
        <v>19</v>
      </c>
      <c r="P657" s="86"/>
      <c r="Q657" s="77"/>
      <c r="R657" s="77"/>
      <c r="S657" s="77"/>
      <c r="T657" s="77"/>
      <c r="U657" s="77"/>
      <c r="V657" s="77"/>
      <c r="W657" s="35"/>
      <c r="X657" s="35">
        <v>14000</v>
      </c>
      <c r="Y657" s="77"/>
      <c r="Z657" s="77"/>
      <c r="AA657" s="77"/>
      <c r="AB657" s="260"/>
      <c r="AC657" s="290"/>
      <c r="AD657" s="290"/>
      <c r="AE657" s="290"/>
      <c r="AF657" s="290"/>
      <c r="AG657" s="313"/>
      <c r="AH657" s="260"/>
      <c r="AI657" s="290"/>
    </row>
    <row r="658" spans="1:35" s="40" customFormat="1">
      <c r="A658" s="25"/>
      <c r="B658" s="25"/>
      <c r="C658" s="25" t="s">
        <v>230</v>
      </c>
      <c r="D658" s="26"/>
      <c r="E658" s="26"/>
      <c r="F658" s="25"/>
      <c r="G658" s="104"/>
      <c r="H658" s="104"/>
      <c r="I658" s="104"/>
      <c r="J658" s="104"/>
      <c r="K658" s="104"/>
      <c r="L658" s="25"/>
      <c r="M658" s="27"/>
      <c r="N658" s="26"/>
      <c r="O658" s="26"/>
      <c r="P658" s="55">
        <f t="shared" ref="P658:AA658" si="203">SUM(P659,P682,P693,P706)</f>
        <v>7000</v>
      </c>
      <c r="Q658" s="55">
        <f t="shared" si="203"/>
        <v>65000</v>
      </c>
      <c r="R658" s="55">
        <f t="shared" si="203"/>
        <v>31200</v>
      </c>
      <c r="S658" s="55">
        <f t="shared" si="203"/>
        <v>7000</v>
      </c>
      <c r="T658" s="55">
        <f t="shared" si="203"/>
        <v>13320</v>
      </c>
      <c r="U658" s="55">
        <f t="shared" si="203"/>
        <v>94580</v>
      </c>
      <c r="V658" s="55">
        <f t="shared" si="203"/>
        <v>24300</v>
      </c>
      <c r="W658" s="55">
        <f t="shared" si="203"/>
        <v>11000</v>
      </c>
      <c r="X658" s="55">
        <f t="shared" si="203"/>
        <v>26500</v>
      </c>
      <c r="Y658" s="55">
        <f t="shared" si="203"/>
        <v>90000</v>
      </c>
      <c r="Z658" s="55">
        <f t="shared" si="203"/>
        <v>6000</v>
      </c>
      <c r="AA658" s="55">
        <f t="shared" si="203"/>
        <v>3000</v>
      </c>
      <c r="AB658" s="59">
        <f>SUM(P658:AA658)</f>
        <v>378900</v>
      </c>
      <c r="AC658" s="27"/>
      <c r="AD658" s="27"/>
      <c r="AE658" s="27"/>
      <c r="AF658" s="27"/>
      <c r="AG658" s="27"/>
      <c r="AH658" s="59">
        <f>SUM(AH659,AH682,AH693,AH706)</f>
        <v>218100</v>
      </c>
      <c r="AI658" s="27"/>
    </row>
    <row r="659" spans="1:35" s="41" customFormat="1">
      <c r="A659" s="28"/>
      <c r="B659" s="28"/>
      <c r="C659" s="28" t="s">
        <v>306</v>
      </c>
      <c r="D659" s="29"/>
      <c r="E659" s="29"/>
      <c r="F659" s="28"/>
      <c r="G659" s="105"/>
      <c r="H659" s="105"/>
      <c r="I659" s="105"/>
      <c r="J659" s="105"/>
      <c r="K659" s="105"/>
      <c r="L659" s="28"/>
      <c r="M659" s="30"/>
      <c r="N659" s="236"/>
      <c r="O659" s="29"/>
      <c r="P659" s="54">
        <f>SUM(P661)</f>
        <v>4000</v>
      </c>
      <c r="Q659" s="54">
        <f t="shared" ref="Q659:AA659" si="204">SUM(Q661)</f>
        <v>9000</v>
      </c>
      <c r="R659" s="54">
        <f t="shared" si="204"/>
        <v>19500</v>
      </c>
      <c r="S659" s="54">
        <f t="shared" si="204"/>
        <v>5000</v>
      </c>
      <c r="T659" s="54">
        <f t="shared" si="204"/>
        <v>11320</v>
      </c>
      <c r="U659" s="54">
        <f t="shared" si="204"/>
        <v>50080</v>
      </c>
      <c r="V659" s="54">
        <f t="shared" si="204"/>
        <v>13400</v>
      </c>
      <c r="W659" s="54">
        <f t="shared" si="204"/>
        <v>4000</v>
      </c>
      <c r="X659" s="54">
        <f t="shared" si="204"/>
        <v>21500</v>
      </c>
      <c r="Y659" s="54">
        <f t="shared" si="204"/>
        <v>38000</v>
      </c>
      <c r="Z659" s="54">
        <f t="shared" si="204"/>
        <v>4000</v>
      </c>
      <c r="AA659" s="54">
        <f t="shared" si="204"/>
        <v>3000</v>
      </c>
      <c r="AB659" s="72">
        <f>SUM(P659:AA659)</f>
        <v>182800</v>
      </c>
      <c r="AC659" s="30"/>
      <c r="AD659" s="30"/>
      <c r="AE659" s="30"/>
      <c r="AF659" s="30"/>
      <c r="AG659" s="30"/>
      <c r="AH659" s="72">
        <f>SUM(AH660)</f>
        <v>98900</v>
      </c>
      <c r="AI659" s="30"/>
    </row>
    <row r="660" spans="1:35" ht="37.5">
      <c r="A660" s="392"/>
      <c r="B660" s="392" t="s">
        <v>1193</v>
      </c>
      <c r="C660" s="305" t="s">
        <v>307</v>
      </c>
      <c r="D660" s="392"/>
      <c r="E660" s="392"/>
      <c r="F660" s="305"/>
      <c r="G660" s="284"/>
      <c r="H660" s="303"/>
      <c r="I660" s="303"/>
      <c r="J660" s="303"/>
      <c r="K660" s="284"/>
      <c r="L660" s="305"/>
      <c r="M660" s="305"/>
      <c r="N660" s="303" t="s">
        <v>232</v>
      </c>
      <c r="O660" s="81" t="s">
        <v>41</v>
      </c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  <c r="AA660" s="82"/>
      <c r="AB660" s="260">
        <f>SUM(P661:AA661)</f>
        <v>182800</v>
      </c>
      <c r="AC660" s="289" t="s">
        <v>997</v>
      </c>
      <c r="AD660" s="289" t="s">
        <v>975</v>
      </c>
      <c r="AE660" s="289"/>
      <c r="AF660" s="289"/>
      <c r="AG660" s="286"/>
      <c r="AH660" s="260">
        <f>SUM(AH662,AH668,AH674)</f>
        <v>98900</v>
      </c>
      <c r="AI660" s="289" t="s">
        <v>975</v>
      </c>
    </row>
    <row r="661" spans="1:35" ht="36.6" customHeight="1">
      <c r="A661" s="392"/>
      <c r="B661" s="392"/>
      <c r="C661" s="305"/>
      <c r="D661" s="392"/>
      <c r="E661" s="392"/>
      <c r="F661" s="305"/>
      <c r="G661" s="285"/>
      <c r="H661" s="303"/>
      <c r="I661" s="303"/>
      <c r="J661" s="303"/>
      <c r="K661" s="285"/>
      <c r="L661" s="305"/>
      <c r="M661" s="305"/>
      <c r="N661" s="303"/>
      <c r="O661" s="81" t="s">
        <v>19</v>
      </c>
      <c r="P661" s="34">
        <f>SUM(P663,P669,P675)</f>
        <v>4000</v>
      </c>
      <c r="Q661" s="34">
        <f t="shared" ref="Q661:AA661" si="205">SUM(Q663,Q669,Q675)</f>
        <v>9000</v>
      </c>
      <c r="R661" s="34">
        <f t="shared" si="205"/>
        <v>19500</v>
      </c>
      <c r="S661" s="34">
        <f t="shared" si="205"/>
        <v>5000</v>
      </c>
      <c r="T661" s="34">
        <f t="shared" si="205"/>
        <v>11320</v>
      </c>
      <c r="U661" s="34">
        <f t="shared" si="205"/>
        <v>50080</v>
      </c>
      <c r="V661" s="34">
        <f t="shared" si="205"/>
        <v>13400</v>
      </c>
      <c r="W661" s="34">
        <f t="shared" si="205"/>
        <v>4000</v>
      </c>
      <c r="X661" s="34">
        <f t="shared" si="205"/>
        <v>21500</v>
      </c>
      <c r="Y661" s="34">
        <f t="shared" si="205"/>
        <v>38000</v>
      </c>
      <c r="Z661" s="34">
        <f t="shared" si="205"/>
        <v>4000</v>
      </c>
      <c r="AA661" s="34">
        <f t="shared" si="205"/>
        <v>3000</v>
      </c>
      <c r="AB661" s="260"/>
      <c r="AC661" s="289"/>
      <c r="AD661" s="289"/>
      <c r="AE661" s="289"/>
      <c r="AF661" s="289"/>
      <c r="AG661" s="321"/>
      <c r="AH661" s="260"/>
      <c r="AI661" s="289"/>
    </row>
    <row r="662" spans="1:35" s="109" customFormat="1">
      <c r="A662" s="275">
        <v>74</v>
      </c>
      <c r="B662" s="275" t="s">
        <v>1194</v>
      </c>
      <c r="C662" s="294" t="s">
        <v>876</v>
      </c>
      <c r="D662" s="275">
        <v>1</v>
      </c>
      <c r="E662" s="275" t="s">
        <v>539</v>
      </c>
      <c r="F662" s="426" t="s">
        <v>1086</v>
      </c>
      <c r="G662" s="314">
        <v>1</v>
      </c>
      <c r="H662" s="295" t="s">
        <v>796</v>
      </c>
      <c r="I662" s="275" t="s">
        <v>540</v>
      </c>
      <c r="J662" s="275" t="s">
        <v>840</v>
      </c>
      <c r="K662" s="314" t="s">
        <v>33</v>
      </c>
      <c r="L662" s="275"/>
      <c r="M662" s="275"/>
      <c r="N662" s="275" t="s">
        <v>732</v>
      </c>
      <c r="O662" s="99" t="s">
        <v>127</v>
      </c>
      <c r="P662" s="108"/>
      <c r="Q662" s="99"/>
      <c r="R662" s="99"/>
      <c r="S662" s="99"/>
      <c r="T662" s="99"/>
      <c r="U662" s="99">
        <v>3</v>
      </c>
      <c r="V662" s="99">
        <v>3</v>
      </c>
      <c r="W662" s="99"/>
      <c r="X662" s="99"/>
      <c r="Y662" s="99"/>
      <c r="Z662" s="99"/>
      <c r="AA662" s="99"/>
      <c r="AB662" s="261">
        <f>SUM(P663:AA663)</f>
        <v>18800</v>
      </c>
      <c r="AC662" s="262" t="s">
        <v>998</v>
      </c>
      <c r="AD662" s="262" t="s">
        <v>975</v>
      </c>
      <c r="AE662" s="262"/>
      <c r="AF662" s="262"/>
      <c r="AG662" s="314">
        <f>SUM(AG664:AG667)</f>
        <v>100</v>
      </c>
      <c r="AH662" s="261">
        <f>SUM(AH664:AH667)</f>
        <v>9400</v>
      </c>
      <c r="AI662" s="262" t="s">
        <v>975</v>
      </c>
    </row>
    <row r="663" spans="1:35" s="109" customFormat="1" ht="20.25" customHeight="1">
      <c r="A663" s="275"/>
      <c r="B663" s="275"/>
      <c r="C663" s="294"/>
      <c r="D663" s="275"/>
      <c r="E663" s="275"/>
      <c r="F663" s="427"/>
      <c r="G663" s="315"/>
      <c r="H663" s="295"/>
      <c r="I663" s="275"/>
      <c r="J663" s="275"/>
      <c r="K663" s="315"/>
      <c r="L663" s="437"/>
      <c r="M663" s="275"/>
      <c r="N663" s="275"/>
      <c r="O663" s="99" t="s">
        <v>19</v>
      </c>
      <c r="P663" s="112">
        <f>SUM(P665,P667)</f>
        <v>0</v>
      </c>
      <c r="Q663" s="112">
        <f t="shared" ref="Q663:AA663" si="206">SUM(Q665,Q667)</f>
        <v>0</v>
      </c>
      <c r="R663" s="112">
        <f t="shared" si="206"/>
        <v>0</v>
      </c>
      <c r="S663" s="112">
        <f t="shared" si="206"/>
        <v>0</v>
      </c>
      <c r="T663" s="112">
        <f t="shared" si="206"/>
        <v>0</v>
      </c>
      <c r="U663" s="112">
        <f t="shared" si="206"/>
        <v>9400</v>
      </c>
      <c r="V663" s="112">
        <f t="shared" si="206"/>
        <v>9400</v>
      </c>
      <c r="W663" s="112">
        <f t="shared" si="206"/>
        <v>0</v>
      </c>
      <c r="X663" s="112">
        <f t="shared" si="206"/>
        <v>0</v>
      </c>
      <c r="Y663" s="112">
        <f t="shared" si="206"/>
        <v>0</v>
      </c>
      <c r="Z663" s="112">
        <f t="shared" si="206"/>
        <v>0</v>
      </c>
      <c r="AA663" s="112">
        <f t="shared" si="206"/>
        <v>0</v>
      </c>
      <c r="AB663" s="262"/>
      <c r="AC663" s="262"/>
      <c r="AD663" s="262"/>
      <c r="AE663" s="262"/>
      <c r="AF663" s="262"/>
      <c r="AG663" s="315"/>
      <c r="AH663" s="262"/>
      <c r="AI663" s="262"/>
    </row>
    <row r="664" spans="1:35" s="45" customFormat="1" ht="33" customHeight="1">
      <c r="A664" s="296"/>
      <c r="B664" s="296"/>
      <c r="C664" s="365" t="s">
        <v>538</v>
      </c>
      <c r="D664" s="296">
        <v>1</v>
      </c>
      <c r="E664" s="296" t="s">
        <v>539</v>
      </c>
      <c r="F664" s="310" t="s">
        <v>1086</v>
      </c>
      <c r="G664" s="316"/>
      <c r="H664" s="302"/>
      <c r="I664" s="296" t="s">
        <v>540</v>
      </c>
      <c r="J664" s="296" t="s">
        <v>541</v>
      </c>
      <c r="K664" s="316"/>
      <c r="L664" s="296"/>
      <c r="M664" s="316" t="s">
        <v>542</v>
      </c>
      <c r="N664" s="296" t="s">
        <v>151</v>
      </c>
      <c r="O664" s="75" t="s">
        <v>94</v>
      </c>
      <c r="P664" s="79"/>
      <c r="Q664" s="75">
        <v>2</v>
      </c>
      <c r="R664" s="75">
        <v>2</v>
      </c>
      <c r="S664" s="75">
        <v>2</v>
      </c>
      <c r="T664" s="75">
        <v>2</v>
      </c>
      <c r="U664" s="75"/>
      <c r="V664" s="75"/>
      <c r="W664" s="75"/>
      <c r="X664" s="75"/>
      <c r="Y664" s="75"/>
      <c r="Z664" s="75"/>
      <c r="AA664" s="75"/>
      <c r="AB664" s="260">
        <f>SUM(P665:AA665)</f>
        <v>0</v>
      </c>
      <c r="AC664" s="273"/>
      <c r="AD664" s="273"/>
      <c r="AE664" s="273"/>
      <c r="AF664" s="273"/>
      <c r="AG664" s="316">
        <v>50</v>
      </c>
      <c r="AH664" s="260">
        <f>SUM(P665:U665)</f>
        <v>0</v>
      </c>
      <c r="AI664" s="273"/>
    </row>
    <row r="665" spans="1:35" s="45" customFormat="1" ht="33" customHeight="1">
      <c r="A665" s="296"/>
      <c r="B665" s="296"/>
      <c r="C665" s="366"/>
      <c r="D665" s="296"/>
      <c r="E665" s="296"/>
      <c r="F665" s="311"/>
      <c r="G665" s="317"/>
      <c r="H665" s="302"/>
      <c r="I665" s="296"/>
      <c r="J665" s="296"/>
      <c r="K665" s="317"/>
      <c r="L665" s="296"/>
      <c r="M665" s="317"/>
      <c r="N665" s="296"/>
      <c r="O665" s="75" t="s">
        <v>19</v>
      </c>
      <c r="P665" s="79"/>
      <c r="Q665" s="46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260"/>
      <c r="AC665" s="273"/>
      <c r="AD665" s="273"/>
      <c r="AE665" s="273"/>
      <c r="AF665" s="273"/>
      <c r="AG665" s="317"/>
      <c r="AH665" s="260"/>
      <c r="AI665" s="273"/>
    </row>
    <row r="666" spans="1:35" s="45" customFormat="1">
      <c r="A666" s="296"/>
      <c r="B666" s="296"/>
      <c r="C666" s="304" t="s">
        <v>543</v>
      </c>
      <c r="D666" s="296">
        <v>2</v>
      </c>
      <c r="E666" s="296" t="s">
        <v>539</v>
      </c>
      <c r="F666" s="310" t="s">
        <v>1086</v>
      </c>
      <c r="G666" s="316"/>
      <c r="H666" s="302"/>
      <c r="I666" s="296" t="s">
        <v>540</v>
      </c>
      <c r="J666" s="296" t="s">
        <v>544</v>
      </c>
      <c r="K666" s="316"/>
      <c r="L666" s="296"/>
      <c r="M666" s="316" t="s">
        <v>545</v>
      </c>
      <c r="N666" s="296" t="s">
        <v>732</v>
      </c>
      <c r="O666" s="75" t="s">
        <v>127</v>
      </c>
      <c r="P666" s="79"/>
      <c r="Q666" s="75"/>
      <c r="R666" s="75"/>
      <c r="S666" s="75"/>
      <c r="T666" s="75"/>
      <c r="U666" s="75">
        <v>3</v>
      </c>
      <c r="V666" s="75">
        <v>3</v>
      </c>
      <c r="W666" s="75"/>
      <c r="X666" s="75"/>
      <c r="Y666" s="75"/>
      <c r="Z666" s="75"/>
      <c r="AA666" s="75"/>
      <c r="AB666" s="260">
        <f>SUM(P667:AA667)</f>
        <v>18800</v>
      </c>
      <c r="AC666" s="273"/>
      <c r="AD666" s="273"/>
      <c r="AE666" s="273"/>
      <c r="AF666" s="273"/>
      <c r="AG666" s="316">
        <v>50</v>
      </c>
      <c r="AH666" s="260">
        <f>SUM(P667:U667)</f>
        <v>9400</v>
      </c>
      <c r="AI666" s="273"/>
    </row>
    <row r="667" spans="1:35" s="45" customFormat="1">
      <c r="A667" s="296"/>
      <c r="B667" s="296"/>
      <c r="C667" s="304"/>
      <c r="D667" s="296"/>
      <c r="E667" s="296"/>
      <c r="F667" s="311"/>
      <c r="G667" s="317"/>
      <c r="H667" s="302"/>
      <c r="I667" s="296"/>
      <c r="J667" s="296"/>
      <c r="K667" s="317"/>
      <c r="L667" s="296"/>
      <c r="M667" s="317"/>
      <c r="N667" s="296"/>
      <c r="O667" s="75" t="s">
        <v>19</v>
      </c>
      <c r="P667" s="78"/>
      <c r="Q667" s="46"/>
      <c r="R667" s="46"/>
      <c r="S667" s="46"/>
      <c r="T667" s="46"/>
      <c r="U667" s="46">
        <v>9400</v>
      </c>
      <c r="V667" s="46">
        <v>9400</v>
      </c>
      <c r="W667" s="46"/>
      <c r="X667" s="46"/>
      <c r="Y667" s="46"/>
      <c r="Z667" s="46"/>
      <c r="AA667" s="75"/>
      <c r="AB667" s="260"/>
      <c r="AC667" s="273"/>
      <c r="AD667" s="273"/>
      <c r="AE667" s="273"/>
      <c r="AF667" s="273"/>
      <c r="AG667" s="317"/>
      <c r="AH667" s="260"/>
      <c r="AI667" s="273"/>
    </row>
    <row r="668" spans="1:35" s="109" customFormat="1" ht="33.75" customHeight="1">
      <c r="A668" s="275">
        <v>75</v>
      </c>
      <c r="B668" s="275" t="s">
        <v>1195</v>
      </c>
      <c r="C668" s="294" t="s">
        <v>877</v>
      </c>
      <c r="D668" s="275">
        <v>2</v>
      </c>
      <c r="E668" s="275" t="s">
        <v>547</v>
      </c>
      <c r="F668" s="295" t="s">
        <v>1087</v>
      </c>
      <c r="G668" s="314">
        <v>1</v>
      </c>
      <c r="H668" s="295" t="s">
        <v>796</v>
      </c>
      <c r="I668" s="275" t="s">
        <v>548</v>
      </c>
      <c r="J668" s="275" t="s">
        <v>549</v>
      </c>
      <c r="K668" s="314" t="s">
        <v>33</v>
      </c>
      <c r="L668" s="275"/>
      <c r="M668" s="275"/>
      <c r="N668" s="275" t="s">
        <v>232</v>
      </c>
      <c r="O668" s="99" t="s">
        <v>41</v>
      </c>
      <c r="P668" s="99"/>
      <c r="Q668" s="99"/>
      <c r="R668" s="99">
        <v>2</v>
      </c>
      <c r="S668" s="99"/>
      <c r="T668" s="99"/>
      <c r="U668" s="99">
        <v>2</v>
      </c>
      <c r="V668" s="99"/>
      <c r="W668" s="99"/>
      <c r="X668" s="99">
        <v>2</v>
      </c>
      <c r="Y668" s="99"/>
      <c r="Z668" s="99"/>
      <c r="AA668" s="99">
        <v>2</v>
      </c>
      <c r="AB668" s="261">
        <f>SUM(P669:AA669)</f>
        <v>80000</v>
      </c>
      <c r="AC668" s="262" t="s">
        <v>998</v>
      </c>
      <c r="AD668" s="262" t="s">
        <v>975</v>
      </c>
      <c r="AE668" s="262"/>
      <c r="AF668" s="262"/>
      <c r="AG668" s="314">
        <v>100</v>
      </c>
      <c r="AH668" s="261">
        <f>SUM(AH670:AH673)</f>
        <v>58000</v>
      </c>
      <c r="AI668" s="262" t="s">
        <v>975</v>
      </c>
    </row>
    <row r="669" spans="1:35" s="109" customFormat="1" ht="33.75" customHeight="1">
      <c r="A669" s="275"/>
      <c r="B669" s="275"/>
      <c r="C669" s="294"/>
      <c r="D669" s="275"/>
      <c r="E669" s="275"/>
      <c r="F669" s="295"/>
      <c r="G669" s="315"/>
      <c r="H669" s="295"/>
      <c r="I669" s="275"/>
      <c r="J669" s="275"/>
      <c r="K669" s="315"/>
      <c r="L669" s="275"/>
      <c r="M669" s="275"/>
      <c r="N669" s="275"/>
      <c r="O669" s="99" t="s">
        <v>19</v>
      </c>
      <c r="P669" s="168">
        <f>SUM(P671,P673)</f>
        <v>4000</v>
      </c>
      <c r="Q669" s="168">
        <f t="shared" ref="Q669:AA669" si="207">SUM(Q671,Q673)</f>
        <v>9000</v>
      </c>
      <c r="R669" s="168">
        <f t="shared" si="207"/>
        <v>3000</v>
      </c>
      <c r="S669" s="168">
        <f t="shared" si="207"/>
        <v>5000</v>
      </c>
      <c r="T669" s="168">
        <f t="shared" si="207"/>
        <v>11320</v>
      </c>
      <c r="U669" s="168">
        <f t="shared" si="207"/>
        <v>25680</v>
      </c>
      <c r="V669" s="168">
        <f t="shared" si="207"/>
        <v>4000</v>
      </c>
      <c r="W669" s="168">
        <f t="shared" si="207"/>
        <v>4000</v>
      </c>
      <c r="X669" s="168">
        <f t="shared" si="207"/>
        <v>3000</v>
      </c>
      <c r="Y669" s="168">
        <f t="shared" si="207"/>
        <v>4000</v>
      </c>
      <c r="Z669" s="168">
        <f t="shared" si="207"/>
        <v>4000</v>
      </c>
      <c r="AA669" s="168">
        <f t="shared" si="207"/>
        <v>3000</v>
      </c>
      <c r="AB669" s="262"/>
      <c r="AC669" s="262"/>
      <c r="AD669" s="262"/>
      <c r="AE669" s="262"/>
      <c r="AF669" s="262"/>
      <c r="AG669" s="315"/>
      <c r="AH669" s="262"/>
      <c r="AI669" s="262"/>
    </row>
    <row r="670" spans="1:35" s="45" customFormat="1" ht="24" customHeight="1">
      <c r="A670" s="296"/>
      <c r="B670" s="296"/>
      <c r="C670" s="365" t="s">
        <v>546</v>
      </c>
      <c r="D670" s="296">
        <v>4</v>
      </c>
      <c r="E670" s="296" t="s">
        <v>547</v>
      </c>
      <c r="F670" s="302" t="s">
        <v>1087</v>
      </c>
      <c r="G670" s="316"/>
      <c r="H670" s="302"/>
      <c r="I670" s="296" t="s">
        <v>548</v>
      </c>
      <c r="J670" s="296" t="s">
        <v>549</v>
      </c>
      <c r="K670" s="316"/>
      <c r="L670" s="296"/>
      <c r="M670" s="296" t="s">
        <v>550</v>
      </c>
      <c r="N670" s="296" t="s">
        <v>551</v>
      </c>
      <c r="O670" s="75" t="s">
        <v>127</v>
      </c>
      <c r="P670" s="75"/>
      <c r="Q670" s="75"/>
      <c r="R670" s="75"/>
      <c r="S670" s="75"/>
      <c r="T670" s="75">
        <v>8</v>
      </c>
      <c r="U670" s="75">
        <v>8</v>
      </c>
      <c r="V670" s="75"/>
      <c r="W670" s="75"/>
      <c r="X670" s="75"/>
      <c r="Y670" s="75"/>
      <c r="Z670" s="75"/>
      <c r="AA670" s="75"/>
      <c r="AB670" s="260">
        <f>SUM(P671:AA671)</f>
        <v>30000</v>
      </c>
      <c r="AC670" s="273"/>
      <c r="AD670" s="273"/>
      <c r="AE670" s="273"/>
      <c r="AF670" s="273"/>
      <c r="AG670" s="316">
        <v>50</v>
      </c>
      <c r="AH670" s="260">
        <f>SUM(P671:U671)</f>
        <v>30000</v>
      </c>
      <c r="AI670" s="273"/>
    </row>
    <row r="671" spans="1:35" s="45" customFormat="1" ht="24" customHeight="1">
      <c r="A671" s="296"/>
      <c r="B671" s="296"/>
      <c r="C671" s="366"/>
      <c r="D671" s="296"/>
      <c r="E671" s="296"/>
      <c r="F671" s="302"/>
      <c r="G671" s="317"/>
      <c r="H671" s="302"/>
      <c r="I671" s="296"/>
      <c r="J671" s="296"/>
      <c r="K671" s="317"/>
      <c r="L671" s="296"/>
      <c r="M671" s="296"/>
      <c r="N671" s="296"/>
      <c r="O671" s="75" t="s">
        <v>19</v>
      </c>
      <c r="P671" s="75"/>
      <c r="Q671" s="75"/>
      <c r="R671" s="75"/>
      <c r="S671" s="75"/>
      <c r="T671" s="131">
        <v>7320</v>
      </c>
      <c r="U671" s="75">
        <v>22680</v>
      </c>
      <c r="V671" s="75"/>
      <c r="W671" s="75"/>
      <c r="X671" s="131">
        <v>0</v>
      </c>
      <c r="Y671" s="75"/>
      <c r="Z671" s="75"/>
      <c r="AA671" s="75"/>
      <c r="AB671" s="260"/>
      <c r="AC671" s="273"/>
      <c r="AD671" s="273"/>
      <c r="AE671" s="273"/>
      <c r="AF671" s="273"/>
      <c r="AG671" s="317"/>
      <c r="AH671" s="260"/>
      <c r="AI671" s="273"/>
    </row>
    <row r="672" spans="1:35" s="45" customFormat="1" ht="31.5" customHeight="1">
      <c r="A672" s="296"/>
      <c r="B672" s="296"/>
      <c r="C672" s="365" t="s">
        <v>552</v>
      </c>
      <c r="D672" s="296">
        <v>4</v>
      </c>
      <c r="E672" s="296" t="s">
        <v>547</v>
      </c>
      <c r="F672" s="302" t="s">
        <v>1087</v>
      </c>
      <c r="G672" s="316"/>
      <c r="H672" s="302"/>
      <c r="I672" s="296" t="s">
        <v>548</v>
      </c>
      <c r="J672" s="296" t="s">
        <v>549</v>
      </c>
      <c r="K672" s="316"/>
      <c r="L672" s="296" t="s">
        <v>553</v>
      </c>
      <c r="M672" s="296" t="s">
        <v>554</v>
      </c>
      <c r="N672" s="296" t="s">
        <v>232</v>
      </c>
      <c r="O672" s="75" t="s">
        <v>41</v>
      </c>
      <c r="P672" s="75"/>
      <c r="Q672" s="75"/>
      <c r="R672" s="75">
        <v>2</v>
      </c>
      <c r="S672" s="75"/>
      <c r="T672" s="75"/>
      <c r="U672" s="75">
        <v>2</v>
      </c>
      <c r="V672" s="75"/>
      <c r="W672" s="75"/>
      <c r="X672" s="75">
        <v>2</v>
      </c>
      <c r="Y672" s="75"/>
      <c r="Z672" s="75"/>
      <c r="AA672" s="75">
        <v>2</v>
      </c>
      <c r="AB672" s="260">
        <f>SUM(P673:AA673)</f>
        <v>50000</v>
      </c>
      <c r="AC672" s="273"/>
      <c r="AD672" s="273"/>
      <c r="AE672" s="273"/>
      <c r="AF672" s="273"/>
      <c r="AG672" s="316">
        <v>50</v>
      </c>
      <c r="AH672" s="260">
        <f>SUM(P673:U673)</f>
        <v>28000</v>
      </c>
      <c r="AI672" s="273"/>
    </row>
    <row r="673" spans="1:35" s="45" customFormat="1" ht="31.5" customHeight="1">
      <c r="A673" s="296"/>
      <c r="B673" s="296"/>
      <c r="C673" s="366"/>
      <c r="D673" s="296"/>
      <c r="E673" s="296"/>
      <c r="F673" s="302"/>
      <c r="G673" s="317"/>
      <c r="H673" s="302"/>
      <c r="I673" s="296"/>
      <c r="J673" s="296"/>
      <c r="K673" s="317"/>
      <c r="L673" s="296"/>
      <c r="M673" s="296"/>
      <c r="N673" s="296"/>
      <c r="O673" s="75" t="s">
        <v>19</v>
      </c>
      <c r="P673" s="185">
        <v>4000</v>
      </c>
      <c r="Q673" s="185">
        <v>9000</v>
      </c>
      <c r="R673" s="185">
        <v>3000</v>
      </c>
      <c r="S673" s="185">
        <v>5000</v>
      </c>
      <c r="T673" s="185">
        <v>4000</v>
      </c>
      <c r="U673" s="185">
        <v>3000</v>
      </c>
      <c r="V673" s="185">
        <v>4000</v>
      </c>
      <c r="W673" s="185">
        <v>4000</v>
      </c>
      <c r="X673" s="185">
        <v>3000</v>
      </c>
      <c r="Y673" s="185">
        <v>4000</v>
      </c>
      <c r="Z673" s="185">
        <v>4000</v>
      </c>
      <c r="AA673" s="185">
        <v>3000</v>
      </c>
      <c r="AB673" s="273"/>
      <c r="AC673" s="273"/>
      <c r="AD673" s="273"/>
      <c r="AE673" s="273"/>
      <c r="AF673" s="273"/>
      <c r="AG673" s="317"/>
      <c r="AH673" s="260"/>
      <c r="AI673" s="273"/>
    </row>
    <row r="674" spans="1:35" s="109" customFormat="1" ht="37.5">
      <c r="A674" s="275">
        <v>76</v>
      </c>
      <c r="B674" s="275" t="s">
        <v>1196</v>
      </c>
      <c r="C674" s="294" t="s">
        <v>878</v>
      </c>
      <c r="D674" s="275">
        <v>3</v>
      </c>
      <c r="E674" s="275" t="s">
        <v>643</v>
      </c>
      <c r="F674" s="295" t="s">
        <v>1087</v>
      </c>
      <c r="G674" s="314">
        <v>1</v>
      </c>
      <c r="H674" s="295" t="s">
        <v>796</v>
      </c>
      <c r="I674" s="314" t="s">
        <v>635</v>
      </c>
      <c r="J674" s="314" t="s">
        <v>636</v>
      </c>
      <c r="K674" s="314" t="s">
        <v>637</v>
      </c>
      <c r="L674" s="294"/>
      <c r="M674" s="294"/>
      <c r="N674" s="275" t="s">
        <v>634</v>
      </c>
      <c r="O674" s="99" t="s">
        <v>41</v>
      </c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  <c r="Z674" s="108"/>
      <c r="AA674" s="108"/>
      <c r="AB674" s="261">
        <f>SUM(P675:AA675)</f>
        <v>84000</v>
      </c>
      <c r="AC674" s="262" t="s">
        <v>998</v>
      </c>
      <c r="AD674" s="262" t="s">
        <v>984</v>
      </c>
      <c r="AE674" s="262"/>
      <c r="AF674" s="262"/>
      <c r="AG674" s="314">
        <v>100</v>
      </c>
      <c r="AH674" s="261">
        <f>SUM(AH676:AH681)</f>
        <v>31500</v>
      </c>
      <c r="AI674" s="262" t="s">
        <v>984</v>
      </c>
    </row>
    <row r="675" spans="1:35" s="109" customFormat="1" ht="19.149999999999999" customHeight="1">
      <c r="A675" s="275"/>
      <c r="B675" s="275"/>
      <c r="C675" s="294"/>
      <c r="D675" s="275"/>
      <c r="E675" s="275"/>
      <c r="F675" s="295"/>
      <c r="G675" s="315"/>
      <c r="H675" s="295"/>
      <c r="I675" s="315"/>
      <c r="J675" s="315"/>
      <c r="K675" s="315"/>
      <c r="L675" s="383"/>
      <c r="M675" s="294"/>
      <c r="N675" s="275"/>
      <c r="O675" s="99" t="s">
        <v>19</v>
      </c>
      <c r="P675" s="112">
        <f>SUM(P677,P679,P681)</f>
        <v>0</v>
      </c>
      <c r="Q675" s="112">
        <f t="shared" ref="Q675:AA675" si="208">SUM(Q677,Q679,Q681)</f>
        <v>0</v>
      </c>
      <c r="R675" s="112">
        <f t="shared" si="208"/>
        <v>16500</v>
      </c>
      <c r="S675" s="112">
        <f t="shared" si="208"/>
        <v>0</v>
      </c>
      <c r="T675" s="112">
        <f t="shared" si="208"/>
        <v>0</v>
      </c>
      <c r="U675" s="112">
        <f t="shared" si="208"/>
        <v>15000</v>
      </c>
      <c r="V675" s="112">
        <f t="shared" si="208"/>
        <v>0</v>
      </c>
      <c r="W675" s="112">
        <f t="shared" si="208"/>
        <v>0</v>
      </c>
      <c r="X675" s="112">
        <f t="shared" si="208"/>
        <v>18500</v>
      </c>
      <c r="Y675" s="112">
        <f t="shared" si="208"/>
        <v>34000</v>
      </c>
      <c r="Z675" s="112">
        <f t="shared" si="208"/>
        <v>0</v>
      </c>
      <c r="AA675" s="112">
        <f t="shared" si="208"/>
        <v>0</v>
      </c>
      <c r="AB675" s="262"/>
      <c r="AC675" s="262"/>
      <c r="AD675" s="262"/>
      <c r="AE675" s="262"/>
      <c r="AF675" s="262"/>
      <c r="AG675" s="315"/>
      <c r="AH675" s="262"/>
      <c r="AI675" s="262"/>
    </row>
    <row r="676" spans="1:35" s="45" customFormat="1" ht="37.5">
      <c r="A676" s="296"/>
      <c r="B676" s="296"/>
      <c r="C676" s="304" t="s">
        <v>642</v>
      </c>
      <c r="D676" s="296">
        <v>1</v>
      </c>
      <c r="E676" s="296" t="s">
        <v>643</v>
      </c>
      <c r="F676" s="302" t="s">
        <v>1087</v>
      </c>
      <c r="G676" s="316"/>
      <c r="H676" s="302"/>
      <c r="I676" s="316" t="s">
        <v>635</v>
      </c>
      <c r="J676" s="316" t="s">
        <v>636</v>
      </c>
      <c r="K676" s="316"/>
      <c r="L676" s="304"/>
      <c r="M676" s="365" t="s">
        <v>644</v>
      </c>
      <c r="N676" s="296" t="s">
        <v>645</v>
      </c>
      <c r="O676" s="75" t="s">
        <v>41</v>
      </c>
      <c r="P676" s="79"/>
      <c r="Q676" s="75"/>
      <c r="R676" s="75">
        <v>4</v>
      </c>
      <c r="S676" s="88"/>
      <c r="T676" s="88"/>
      <c r="U676" s="88"/>
      <c r="V676" s="88"/>
      <c r="W676" s="88"/>
      <c r="X676" s="88"/>
      <c r="Y676" s="88"/>
      <c r="Z676" s="88"/>
      <c r="AA676" s="88"/>
      <c r="AB676" s="260">
        <f>SUM(P677:AA677)</f>
        <v>1500</v>
      </c>
      <c r="AC676" s="273"/>
      <c r="AD676" s="555"/>
      <c r="AE676" s="351">
        <v>243223</v>
      </c>
      <c r="AF676" s="284" t="s">
        <v>951</v>
      </c>
      <c r="AG676" s="316">
        <v>30</v>
      </c>
      <c r="AH676" s="260">
        <f>SUM(P677:U677)</f>
        <v>1500</v>
      </c>
      <c r="AI676" s="555"/>
    </row>
    <row r="677" spans="1:35" s="45" customFormat="1" ht="26.45" customHeight="1">
      <c r="A677" s="296"/>
      <c r="B677" s="296"/>
      <c r="C677" s="304"/>
      <c r="D677" s="296"/>
      <c r="E677" s="296"/>
      <c r="F677" s="302"/>
      <c r="G677" s="317"/>
      <c r="H677" s="302"/>
      <c r="I677" s="317"/>
      <c r="J677" s="317"/>
      <c r="K677" s="317"/>
      <c r="L677" s="304"/>
      <c r="M677" s="366"/>
      <c r="N677" s="296"/>
      <c r="O677" s="75" t="s">
        <v>19</v>
      </c>
      <c r="P677" s="79"/>
      <c r="Q677" s="53"/>
      <c r="R677" s="200">
        <v>1500</v>
      </c>
      <c r="S677" s="88"/>
      <c r="T677" s="88"/>
      <c r="U677" s="88"/>
      <c r="V677" s="88"/>
      <c r="W677" s="88"/>
      <c r="X677" s="88"/>
      <c r="Y677" s="88"/>
      <c r="Z677" s="88"/>
      <c r="AA677" s="88"/>
      <c r="AB677" s="273"/>
      <c r="AC677" s="273"/>
      <c r="AD677" s="318"/>
      <c r="AE677" s="303"/>
      <c r="AF677" s="285"/>
      <c r="AG677" s="317"/>
      <c r="AH677" s="260"/>
      <c r="AI677" s="318"/>
    </row>
    <row r="678" spans="1:35" s="45" customFormat="1" ht="37.5">
      <c r="A678" s="296"/>
      <c r="B678" s="296"/>
      <c r="C678" s="304" t="s">
        <v>646</v>
      </c>
      <c r="D678" s="296">
        <v>2</v>
      </c>
      <c r="E678" s="296" t="s">
        <v>643</v>
      </c>
      <c r="F678" s="302" t="s">
        <v>1087</v>
      </c>
      <c r="G678" s="316"/>
      <c r="H678" s="302"/>
      <c r="I678" s="316" t="s">
        <v>635</v>
      </c>
      <c r="J678" s="316" t="s">
        <v>636</v>
      </c>
      <c r="K678" s="316"/>
      <c r="L678" s="304"/>
      <c r="M678" s="304" t="s">
        <v>647</v>
      </c>
      <c r="N678" s="296" t="s">
        <v>645</v>
      </c>
      <c r="O678" s="75" t="s">
        <v>41</v>
      </c>
      <c r="P678" s="79"/>
      <c r="Q678" s="88"/>
      <c r="R678" s="75">
        <v>1</v>
      </c>
      <c r="S678" s="88"/>
      <c r="T678" s="75"/>
      <c r="U678" s="75">
        <v>1</v>
      </c>
      <c r="V678" s="88"/>
      <c r="W678" s="88"/>
      <c r="X678" s="88"/>
      <c r="Y678" s="80">
        <v>2</v>
      </c>
      <c r="Z678" s="75"/>
      <c r="AA678" s="88"/>
      <c r="AB678" s="260">
        <f>SUM(P679:AA679)</f>
        <v>64000</v>
      </c>
      <c r="AC678" s="273"/>
      <c r="AD678" s="273"/>
      <c r="AE678" s="273"/>
      <c r="AF678" s="273"/>
      <c r="AG678" s="316">
        <v>30</v>
      </c>
      <c r="AH678" s="260">
        <f>SUM(P679:U679)</f>
        <v>30000</v>
      </c>
      <c r="AI678" s="273"/>
    </row>
    <row r="679" spans="1:35" s="45" customFormat="1" ht="24.6" customHeight="1">
      <c r="A679" s="296"/>
      <c r="B679" s="296"/>
      <c r="C679" s="304"/>
      <c r="D679" s="296"/>
      <c r="E679" s="296"/>
      <c r="F679" s="302"/>
      <c r="G679" s="317"/>
      <c r="H679" s="302"/>
      <c r="I679" s="317"/>
      <c r="J679" s="317"/>
      <c r="K679" s="317"/>
      <c r="L679" s="304"/>
      <c r="M679" s="304"/>
      <c r="N679" s="296"/>
      <c r="O679" s="75" t="s">
        <v>19</v>
      </c>
      <c r="P679" s="78"/>
      <c r="Q679" s="130"/>
      <c r="R679" s="130">
        <v>15000</v>
      </c>
      <c r="S679" s="130"/>
      <c r="T679" s="130"/>
      <c r="U679" s="130">
        <v>15000</v>
      </c>
      <c r="V679" s="130"/>
      <c r="W679" s="130"/>
      <c r="X679" s="130"/>
      <c r="Y679" s="130">
        <v>34000</v>
      </c>
      <c r="Z679" s="130"/>
      <c r="AA679" s="88"/>
      <c r="AB679" s="273"/>
      <c r="AC679" s="273"/>
      <c r="AD679" s="273"/>
      <c r="AE679" s="273"/>
      <c r="AF679" s="273"/>
      <c r="AG679" s="317"/>
      <c r="AH679" s="260"/>
      <c r="AI679" s="273"/>
    </row>
    <row r="680" spans="1:35" s="45" customFormat="1" ht="37.5">
      <c r="A680" s="316"/>
      <c r="B680" s="316"/>
      <c r="C680" s="365" t="s">
        <v>648</v>
      </c>
      <c r="D680" s="316">
        <v>3</v>
      </c>
      <c r="E680" s="296" t="s">
        <v>643</v>
      </c>
      <c r="F680" s="302" t="s">
        <v>1087</v>
      </c>
      <c r="G680" s="316"/>
      <c r="H680" s="302"/>
      <c r="I680" s="316" t="s">
        <v>635</v>
      </c>
      <c r="J680" s="316" t="s">
        <v>636</v>
      </c>
      <c r="K680" s="316"/>
      <c r="L680" s="365"/>
      <c r="M680" s="365" t="s">
        <v>649</v>
      </c>
      <c r="N680" s="296" t="s">
        <v>645</v>
      </c>
      <c r="O680" s="75" t="s">
        <v>41</v>
      </c>
      <c r="P680" s="79"/>
      <c r="Q680" s="88"/>
      <c r="R680" s="88"/>
      <c r="S680" s="88"/>
      <c r="T680" s="88"/>
      <c r="U680" s="88"/>
      <c r="V680" s="88"/>
      <c r="W680" s="88"/>
      <c r="X680" s="80">
        <v>4</v>
      </c>
      <c r="Y680" s="88"/>
      <c r="Z680" s="88"/>
      <c r="AA680" s="88"/>
      <c r="AB680" s="266">
        <f t="shared" ref="AB680" si="209">SUM(P681:AA681)</f>
        <v>18500</v>
      </c>
      <c r="AC680" s="282"/>
      <c r="AD680" s="282"/>
      <c r="AE680" s="282"/>
      <c r="AF680" s="282"/>
      <c r="AG680" s="316">
        <v>40</v>
      </c>
      <c r="AH680" s="260">
        <f>SUM(P681:U681)</f>
        <v>0</v>
      </c>
      <c r="AI680" s="282"/>
    </row>
    <row r="681" spans="1:35" s="45" customFormat="1">
      <c r="A681" s="317"/>
      <c r="B681" s="317"/>
      <c r="C681" s="366"/>
      <c r="D681" s="317"/>
      <c r="E681" s="296"/>
      <c r="F681" s="302"/>
      <c r="G681" s="317"/>
      <c r="H681" s="302"/>
      <c r="I681" s="317"/>
      <c r="J681" s="317"/>
      <c r="K681" s="317"/>
      <c r="L681" s="366"/>
      <c r="M681" s="366"/>
      <c r="N681" s="296"/>
      <c r="O681" s="75" t="s">
        <v>19</v>
      </c>
      <c r="P681" s="79"/>
      <c r="Q681" s="88"/>
      <c r="R681" s="88"/>
      <c r="S681" s="88"/>
      <c r="T681" s="88"/>
      <c r="U681" s="88"/>
      <c r="V681" s="88"/>
      <c r="W681" s="88"/>
      <c r="X681" s="33">
        <v>18500</v>
      </c>
      <c r="Y681" s="88"/>
      <c r="Z681" s="88"/>
      <c r="AA681" s="88"/>
      <c r="AB681" s="267"/>
      <c r="AC681" s="283"/>
      <c r="AD681" s="283"/>
      <c r="AE681" s="283"/>
      <c r="AF681" s="283"/>
      <c r="AG681" s="317"/>
      <c r="AH681" s="260"/>
      <c r="AI681" s="283"/>
    </row>
    <row r="682" spans="1:35" s="41" customFormat="1">
      <c r="A682" s="28"/>
      <c r="B682" s="28"/>
      <c r="C682" s="28" t="s">
        <v>231</v>
      </c>
      <c r="D682" s="29"/>
      <c r="E682" s="29"/>
      <c r="F682" s="28"/>
      <c r="G682" s="105"/>
      <c r="H682" s="105"/>
      <c r="I682" s="105"/>
      <c r="J682" s="105"/>
      <c r="K682" s="105"/>
      <c r="L682" s="28"/>
      <c r="M682" s="30"/>
      <c r="N682" s="236"/>
      <c r="O682" s="29"/>
      <c r="P682" s="54">
        <f>SUM(P684)</f>
        <v>0</v>
      </c>
      <c r="Q682" s="54">
        <f t="shared" ref="Q682:AA682" si="210">SUM(Q684)</f>
        <v>0</v>
      </c>
      <c r="R682" s="54">
        <f t="shared" si="210"/>
        <v>0</v>
      </c>
      <c r="S682" s="54">
        <f t="shared" si="210"/>
        <v>0</v>
      </c>
      <c r="T682" s="54">
        <f t="shared" si="210"/>
        <v>0</v>
      </c>
      <c r="U682" s="54">
        <f t="shared" si="210"/>
        <v>4500</v>
      </c>
      <c r="V682" s="54">
        <f t="shared" si="210"/>
        <v>4500</v>
      </c>
      <c r="W682" s="54">
        <f t="shared" si="210"/>
        <v>0</v>
      </c>
      <c r="X682" s="54">
        <f t="shared" si="210"/>
        <v>0</v>
      </c>
      <c r="Y682" s="54">
        <f t="shared" si="210"/>
        <v>50000</v>
      </c>
      <c r="Z682" s="54">
        <f t="shared" si="210"/>
        <v>0</v>
      </c>
      <c r="AA682" s="54">
        <f t="shared" si="210"/>
        <v>0</v>
      </c>
      <c r="AB682" s="72">
        <f>SUM(P682:AA682)</f>
        <v>59000</v>
      </c>
      <c r="AC682" s="30"/>
      <c r="AD682" s="30"/>
      <c r="AE682" s="30"/>
      <c r="AF682" s="30"/>
      <c r="AG682" s="30"/>
      <c r="AH682" s="72">
        <f>SUM(AH683)</f>
        <v>4500</v>
      </c>
      <c r="AI682" s="30"/>
    </row>
    <row r="683" spans="1:35" ht="37.5">
      <c r="A683" s="392"/>
      <c r="B683" s="392" t="s">
        <v>1197</v>
      </c>
      <c r="C683" s="305" t="s">
        <v>308</v>
      </c>
      <c r="D683" s="392"/>
      <c r="E683" s="392"/>
      <c r="F683" s="305"/>
      <c r="G683" s="284"/>
      <c r="H683" s="303"/>
      <c r="I683" s="303"/>
      <c r="J683" s="303"/>
      <c r="K683" s="284"/>
      <c r="L683" s="305"/>
      <c r="M683" s="305"/>
      <c r="N683" s="392" t="s">
        <v>232</v>
      </c>
      <c r="O683" s="83" t="s">
        <v>41</v>
      </c>
      <c r="P683" s="82"/>
      <c r="Q683" s="82"/>
      <c r="R683" s="82"/>
      <c r="S683" s="82"/>
      <c r="T683" s="82"/>
      <c r="U683" s="82">
        <v>4</v>
      </c>
      <c r="V683" s="82">
        <v>4</v>
      </c>
      <c r="W683" s="82"/>
      <c r="X683" s="82"/>
      <c r="Y683" s="82"/>
      <c r="Z683" s="82"/>
      <c r="AA683" s="82"/>
      <c r="AB683" s="266">
        <f t="shared" ref="AB683" si="211">SUM(P684:AA684)</f>
        <v>59000</v>
      </c>
      <c r="AC683" s="289" t="s">
        <v>997</v>
      </c>
      <c r="AD683" s="289" t="s">
        <v>988</v>
      </c>
      <c r="AE683" s="289"/>
      <c r="AF683" s="289"/>
      <c r="AG683" s="286"/>
      <c r="AH683" s="260">
        <f>SUM(AH685)</f>
        <v>4500</v>
      </c>
      <c r="AI683" s="289" t="s">
        <v>988</v>
      </c>
    </row>
    <row r="684" spans="1:35" ht="43.9" customHeight="1">
      <c r="A684" s="392"/>
      <c r="B684" s="392"/>
      <c r="C684" s="305"/>
      <c r="D684" s="392"/>
      <c r="E684" s="392"/>
      <c r="F684" s="305"/>
      <c r="G684" s="285"/>
      <c r="H684" s="303"/>
      <c r="I684" s="303"/>
      <c r="J684" s="303"/>
      <c r="K684" s="285"/>
      <c r="L684" s="305"/>
      <c r="M684" s="305"/>
      <c r="N684" s="392"/>
      <c r="O684" s="83" t="s">
        <v>40</v>
      </c>
      <c r="P684" s="34">
        <f>SUM(P686)</f>
        <v>0</v>
      </c>
      <c r="Q684" s="34">
        <f t="shared" ref="Q684:AA684" si="212">SUM(Q686)</f>
        <v>0</v>
      </c>
      <c r="R684" s="34">
        <f t="shared" si="212"/>
        <v>0</v>
      </c>
      <c r="S684" s="34">
        <f t="shared" si="212"/>
        <v>0</v>
      </c>
      <c r="T684" s="34">
        <f t="shared" si="212"/>
        <v>0</v>
      </c>
      <c r="U684" s="34">
        <f t="shared" si="212"/>
        <v>4500</v>
      </c>
      <c r="V684" s="34">
        <f t="shared" si="212"/>
        <v>4500</v>
      </c>
      <c r="W684" s="34">
        <f t="shared" si="212"/>
        <v>0</v>
      </c>
      <c r="X684" s="34">
        <f t="shared" si="212"/>
        <v>0</v>
      </c>
      <c r="Y684" s="34">
        <f t="shared" si="212"/>
        <v>50000</v>
      </c>
      <c r="Z684" s="34">
        <f t="shared" si="212"/>
        <v>0</v>
      </c>
      <c r="AA684" s="34">
        <f t="shared" si="212"/>
        <v>0</v>
      </c>
      <c r="AB684" s="267"/>
      <c r="AC684" s="289"/>
      <c r="AD684" s="289"/>
      <c r="AE684" s="289"/>
      <c r="AF684" s="289"/>
      <c r="AG684" s="321"/>
      <c r="AH684" s="260"/>
      <c r="AI684" s="289"/>
    </row>
    <row r="685" spans="1:35" s="111" customFormat="1" ht="37.5">
      <c r="A685" s="275">
        <v>77</v>
      </c>
      <c r="B685" s="275" t="s">
        <v>1198</v>
      </c>
      <c r="C685" s="294" t="s">
        <v>900</v>
      </c>
      <c r="D685" s="275">
        <v>1</v>
      </c>
      <c r="E685" s="275" t="s">
        <v>234</v>
      </c>
      <c r="F685" s="295" t="s">
        <v>1088</v>
      </c>
      <c r="G685" s="314">
        <v>4</v>
      </c>
      <c r="H685" s="295" t="s">
        <v>796</v>
      </c>
      <c r="I685" s="275" t="s">
        <v>235</v>
      </c>
      <c r="J685" s="275" t="s">
        <v>236</v>
      </c>
      <c r="K685" s="314" t="s">
        <v>33</v>
      </c>
      <c r="L685" s="294"/>
      <c r="M685" s="275"/>
      <c r="N685" s="275" t="s">
        <v>232</v>
      </c>
      <c r="O685" s="99" t="s">
        <v>41</v>
      </c>
      <c r="P685" s="108"/>
      <c r="Q685" s="108"/>
      <c r="R685" s="108"/>
      <c r="S685" s="108"/>
      <c r="T685" s="108"/>
      <c r="U685" s="108">
        <v>4</v>
      </c>
      <c r="V685" s="108">
        <v>4</v>
      </c>
      <c r="W685" s="108"/>
      <c r="X685" s="108"/>
      <c r="Y685" s="108"/>
      <c r="Z685" s="108"/>
      <c r="AA685" s="108"/>
      <c r="AB685" s="261">
        <f>SUM(AB687:AB692)</f>
        <v>59000</v>
      </c>
      <c r="AC685" s="262" t="s">
        <v>998</v>
      </c>
      <c r="AD685" s="262" t="s">
        <v>988</v>
      </c>
      <c r="AE685" s="262"/>
      <c r="AF685" s="262"/>
      <c r="AG685" s="314">
        <f>SUM(AG687:AG692)</f>
        <v>100</v>
      </c>
      <c r="AH685" s="261">
        <f>SUM(AH687:AH692)</f>
        <v>4500</v>
      </c>
      <c r="AI685" s="262" t="s">
        <v>988</v>
      </c>
    </row>
    <row r="686" spans="1:35" s="111" customFormat="1" ht="43.9" customHeight="1">
      <c r="A686" s="275"/>
      <c r="B686" s="275"/>
      <c r="C686" s="294"/>
      <c r="D686" s="275"/>
      <c r="E686" s="275"/>
      <c r="F686" s="295"/>
      <c r="G686" s="315"/>
      <c r="H686" s="295"/>
      <c r="I686" s="275"/>
      <c r="J686" s="275"/>
      <c r="K686" s="315"/>
      <c r="L686" s="416"/>
      <c r="M686" s="275"/>
      <c r="N686" s="275"/>
      <c r="O686" s="99" t="s">
        <v>40</v>
      </c>
      <c r="P686" s="112">
        <f>P688+P690+P692</f>
        <v>0</v>
      </c>
      <c r="Q686" s="112">
        <f t="shared" ref="Q686:AA686" si="213">Q688+Q690+Q692</f>
        <v>0</v>
      </c>
      <c r="R686" s="112">
        <f t="shared" si="213"/>
        <v>0</v>
      </c>
      <c r="S686" s="112">
        <f t="shared" si="213"/>
        <v>0</v>
      </c>
      <c r="T686" s="112">
        <f t="shared" si="213"/>
        <v>0</v>
      </c>
      <c r="U686" s="112">
        <f t="shared" si="213"/>
        <v>4500</v>
      </c>
      <c r="V686" s="112">
        <f t="shared" si="213"/>
        <v>4500</v>
      </c>
      <c r="W686" s="112">
        <f t="shared" si="213"/>
        <v>0</v>
      </c>
      <c r="X686" s="112">
        <f t="shared" si="213"/>
        <v>0</v>
      </c>
      <c r="Y686" s="112">
        <f t="shared" si="213"/>
        <v>50000</v>
      </c>
      <c r="Z686" s="112">
        <f t="shared" si="213"/>
        <v>0</v>
      </c>
      <c r="AA686" s="112">
        <f t="shared" si="213"/>
        <v>0</v>
      </c>
      <c r="AB686" s="262"/>
      <c r="AC686" s="262"/>
      <c r="AD686" s="262"/>
      <c r="AE686" s="262"/>
      <c r="AF686" s="262"/>
      <c r="AG686" s="315"/>
      <c r="AH686" s="262"/>
      <c r="AI686" s="262"/>
    </row>
    <row r="687" spans="1:35" ht="27.75" customHeight="1">
      <c r="A687" s="375"/>
      <c r="B687" s="375"/>
      <c r="C687" s="345" t="s">
        <v>233</v>
      </c>
      <c r="D687" s="375">
        <v>1</v>
      </c>
      <c r="E687" s="375" t="s">
        <v>234</v>
      </c>
      <c r="F687" s="491" t="s">
        <v>1088</v>
      </c>
      <c r="G687" s="316"/>
      <c r="H687" s="302"/>
      <c r="I687" s="296" t="s">
        <v>235</v>
      </c>
      <c r="J687" s="296" t="s">
        <v>236</v>
      </c>
      <c r="K687" s="316"/>
      <c r="L687" s="375" t="s">
        <v>237</v>
      </c>
      <c r="M687" s="375" t="s">
        <v>238</v>
      </c>
      <c r="N687" s="375" t="s">
        <v>232</v>
      </c>
      <c r="O687" s="85" t="s">
        <v>41</v>
      </c>
      <c r="P687" s="85"/>
      <c r="Q687" s="85">
        <v>8</v>
      </c>
      <c r="R687" s="85"/>
      <c r="S687" s="85"/>
      <c r="T687" s="85"/>
      <c r="U687" s="85"/>
      <c r="V687" s="85"/>
      <c r="W687" s="85"/>
      <c r="X687" s="85"/>
      <c r="Y687" s="85"/>
      <c r="Z687" s="85"/>
      <c r="AA687" s="85"/>
      <c r="AB687" s="266">
        <f t="shared" ref="AB687" si="214">SUM(P688:AA688)</f>
        <v>0</v>
      </c>
      <c r="AC687" s="290"/>
      <c r="AD687" s="352"/>
      <c r="AE687" s="352">
        <v>243215</v>
      </c>
      <c r="AF687" s="290" t="s">
        <v>929</v>
      </c>
      <c r="AG687" s="312">
        <v>20</v>
      </c>
      <c r="AH687" s="260">
        <f>SUM(P688:U688)</f>
        <v>0</v>
      </c>
      <c r="AI687" s="352"/>
    </row>
    <row r="688" spans="1:35" ht="32.450000000000003" customHeight="1">
      <c r="A688" s="375"/>
      <c r="B688" s="375"/>
      <c r="C688" s="346"/>
      <c r="D688" s="375"/>
      <c r="E688" s="375"/>
      <c r="F688" s="491"/>
      <c r="G688" s="317"/>
      <c r="H688" s="302"/>
      <c r="I688" s="296"/>
      <c r="J688" s="296"/>
      <c r="K688" s="317"/>
      <c r="L688" s="375"/>
      <c r="M688" s="375"/>
      <c r="N688" s="375"/>
      <c r="O688" s="85" t="s">
        <v>40</v>
      </c>
      <c r="P688" s="22">
        <v>0</v>
      </c>
      <c r="Q688" s="22">
        <v>0</v>
      </c>
      <c r="R688" s="22">
        <v>0</v>
      </c>
      <c r="S688" s="22">
        <v>0</v>
      </c>
      <c r="T688" s="22">
        <v>0</v>
      </c>
      <c r="U688" s="22">
        <v>0</v>
      </c>
      <c r="V688" s="22">
        <v>0</v>
      </c>
      <c r="W688" s="22">
        <v>0</v>
      </c>
      <c r="X688" s="22">
        <v>0</v>
      </c>
      <c r="Y688" s="22">
        <v>0</v>
      </c>
      <c r="Z688" s="22">
        <v>0</v>
      </c>
      <c r="AA688" s="22">
        <v>0</v>
      </c>
      <c r="AB688" s="267"/>
      <c r="AC688" s="290"/>
      <c r="AD688" s="290"/>
      <c r="AE688" s="290"/>
      <c r="AF688" s="290"/>
      <c r="AG688" s="313"/>
      <c r="AH688" s="260"/>
      <c r="AI688" s="290"/>
    </row>
    <row r="689" spans="1:35" ht="18.75" customHeight="1">
      <c r="A689" s="375"/>
      <c r="B689" s="375"/>
      <c r="C689" s="345" t="s">
        <v>239</v>
      </c>
      <c r="D689" s="375">
        <v>2</v>
      </c>
      <c r="E689" s="375" t="s">
        <v>234</v>
      </c>
      <c r="F689" s="491" t="s">
        <v>1088</v>
      </c>
      <c r="G689" s="316"/>
      <c r="H689" s="302"/>
      <c r="I689" s="296" t="s">
        <v>235</v>
      </c>
      <c r="J689" s="296" t="s">
        <v>236</v>
      </c>
      <c r="K689" s="316"/>
      <c r="L689" s="375" t="s">
        <v>237</v>
      </c>
      <c r="M689" s="375" t="s">
        <v>238</v>
      </c>
      <c r="N689" s="375" t="s">
        <v>232</v>
      </c>
      <c r="O689" s="85" t="s">
        <v>41</v>
      </c>
      <c r="P689" s="85"/>
      <c r="Q689" s="85"/>
      <c r="R689" s="85"/>
      <c r="S689" s="85"/>
      <c r="T689" s="85"/>
      <c r="U689" s="85">
        <v>4</v>
      </c>
      <c r="V689" s="85">
        <v>4</v>
      </c>
      <c r="W689" s="85"/>
      <c r="X689" s="85"/>
      <c r="Y689" s="85"/>
      <c r="Z689" s="85"/>
      <c r="AA689" s="85"/>
      <c r="AB689" s="266">
        <f t="shared" ref="AB689" si="215">SUM(P690:AA690)</f>
        <v>9000</v>
      </c>
      <c r="AC689" s="290"/>
      <c r="AD689" s="290"/>
      <c r="AE689" s="290"/>
      <c r="AF689" s="290"/>
      <c r="AG689" s="312">
        <v>30</v>
      </c>
      <c r="AH689" s="260">
        <f>SUM(P690:U690)</f>
        <v>4500</v>
      </c>
      <c r="AI689" s="290"/>
    </row>
    <row r="690" spans="1:35" ht="31.9" customHeight="1">
      <c r="A690" s="375"/>
      <c r="B690" s="375"/>
      <c r="C690" s="346"/>
      <c r="D690" s="375"/>
      <c r="E690" s="375"/>
      <c r="F690" s="491"/>
      <c r="G690" s="317"/>
      <c r="H690" s="302"/>
      <c r="I690" s="296"/>
      <c r="J690" s="296"/>
      <c r="K690" s="317"/>
      <c r="L690" s="375"/>
      <c r="M690" s="375"/>
      <c r="N690" s="375"/>
      <c r="O690" s="85" t="s">
        <v>40</v>
      </c>
      <c r="P690" s="22">
        <v>0</v>
      </c>
      <c r="Q690" s="22">
        <v>0</v>
      </c>
      <c r="R690" s="22">
        <v>0</v>
      </c>
      <c r="S690" s="22">
        <v>0</v>
      </c>
      <c r="T690" s="22">
        <v>0</v>
      </c>
      <c r="U690" s="22">
        <v>4500</v>
      </c>
      <c r="V690" s="22">
        <v>4500</v>
      </c>
      <c r="W690" s="22">
        <v>0</v>
      </c>
      <c r="X690" s="22">
        <v>0</v>
      </c>
      <c r="Y690" s="22">
        <v>0</v>
      </c>
      <c r="Z690" s="22">
        <v>0</v>
      </c>
      <c r="AA690" s="22">
        <v>0</v>
      </c>
      <c r="AB690" s="267"/>
      <c r="AC690" s="290"/>
      <c r="AD690" s="290"/>
      <c r="AE690" s="290"/>
      <c r="AF690" s="290"/>
      <c r="AG690" s="313"/>
      <c r="AH690" s="260"/>
      <c r="AI690" s="290"/>
    </row>
    <row r="691" spans="1:35" ht="18.75" customHeight="1">
      <c r="A691" s="312"/>
      <c r="B691" s="312"/>
      <c r="C691" s="345" t="s">
        <v>240</v>
      </c>
      <c r="D691" s="312">
        <v>3</v>
      </c>
      <c r="E691" s="375" t="s">
        <v>234</v>
      </c>
      <c r="F691" s="491" t="s">
        <v>1088</v>
      </c>
      <c r="G691" s="316"/>
      <c r="H691" s="310"/>
      <c r="I691" s="296" t="s">
        <v>235</v>
      </c>
      <c r="J691" s="296" t="s">
        <v>236</v>
      </c>
      <c r="K691" s="316"/>
      <c r="L691" s="312" t="s">
        <v>237</v>
      </c>
      <c r="M691" s="312" t="s">
        <v>238</v>
      </c>
      <c r="N691" s="312" t="s">
        <v>733</v>
      </c>
      <c r="O691" s="85" t="s">
        <v>44</v>
      </c>
      <c r="P691" s="85"/>
      <c r="Q691" s="85"/>
      <c r="R691" s="85"/>
      <c r="S691" s="85"/>
      <c r="T691" s="85"/>
      <c r="U691" s="85"/>
      <c r="V691" s="85"/>
      <c r="W691" s="85"/>
      <c r="X691" s="85"/>
      <c r="Y691" s="85">
        <v>50</v>
      </c>
      <c r="Z691" s="85"/>
      <c r="AA691" s="85"/>
      <c r="AB691" s="266">
        <f t="shared" ref="AB691" si="216">SUM(P692:AA692)</f>
        <v>50000</v>
      </c>
      <c r="AC691" s="291"/>
      <c r="AD691" s="291"/>
      <c r="AE691" s="291"/>
      <c r="AF691" s="291"/>
      <c r="AG691" s="312">
        <v>50</v>
      </c>
      <c r="AH691" s="260">
        <f>SUM(P692:U692)</f>
        <v>0</v>
      </c>
      <c r="AI691" s="291"/>
    </row>
    <row r="692" spans="1:35" ht="37.9" customHeight="1">
      <c r="A692" s="313"/>
      <c r="B692" s="313"/>
      <c r="C692" s="346"/>
      <c r="D692" s="313"/>
      <c r="E692" s="375"/>
      <c r="F692" s="491"/>
      <c r="G692" s="317"/>
      <c r="H692" s="311"/>
      <c r="I692" s="296"/>
      <c r="J692" s="296"/>
      <c r="K692" s="317"/>
      <c r="L692" s="313"/>
      <c r="M692" s="313"/>
      <c r="N692" s="313"/>
      <c r="O692" s="85" t="s">
        <v>40</v>
      </c>
      <c r="P692" s="22">
        <v>0</v>
      </c>
      <c r="Q692" s="22">
        <v>0</v>
      </c>
      <c r="R692" s="22">
        <v>0</v>
      </c>
      <c r="S692" s="22">
        <v>0</v>
      </c>
      <c r="T692" s="22">
        <v>0</v>
      </c>
      <c r="U692" s="22">
        <v>0</v>
      </c>
      <c r="V692" s="22">
        <v>0</v>
      </c>
      <c r="W692" s="22">
        <v>0</v>
      </c>
      <c r="X692" s="22">
        <v>0</v>
      </c>
      <c r="Y692" s="22">
        <v>50000</v>
      </c>
      <c r="Z692" s="22">
        <v>0</v>
      </c>
      <c r="AA692" s="22">
        <v>0</v>
      </c>
      <c r="AB692" s="267"/>
      <c r="AC692" s="292"/>
      <c r="AD692" s="292"/>
      <c r="AE692" s="292"/>
      <c r="AF692" s="292"/>
      <c r="AG692" s="313"/>
      <c r="AH692" s="260"/>
      <c r="AI692" s="292"/>
    </row>
    <row r="693" spans="1:35" s="41" customFormat="1">
      <c r="A693" s="28"/>
      <c r="B693" s="28"/>
      <c r="C693" s="28" t="s">
        <v>241</v>
      </c>
      <c r="D693" s="29"/>
      <c r="E693" s="29"/>
      <c r="F693" s="28"/>
      <c r="G693" s="105"/>
      <c r="H693" s="105"/>
      <c r="I693" s="105"/>
      <c r="J693" s="105"/>
      <c r="K693" s="105"/>
      <c r="L693" s="28"/>
      <c r="M693" s="30"/>
      <c r="N693" s="236"/>
      <c r="O693" s="29"/>
      <c r="P693" s="54">
        <f>P695</f>
        <v>0</v>
      </c>
      <c r="Q693" s="54">
        <f t="shared" ref="Q693:AA693" si="217">Q695</f>
        <v>0</v>
      </c>
      <c r="R693" s="54">
        <f t="shared" si="217"/>
        <v>8700</v>
      </c>
      <c r="S693" s="54">
        <f t="shared" si="217"/>
        <v>0</v>
      </c>
      <c r="T693" s="54">
        <f t="shared" si="217"/>
        <v>0</v>
      </c>
      <c r="U693" s="54">
        <f t="shared" si="217"/>
        <v>30000</v>
      </c>
      <c r="V693" s="54">
        <f t="shared" si="217"/>
        <v>0</v>
      </c>
      <c r="W693" s="54">
        <f t="shared" si="217"/>
        <v>0</v>
      </c>
      <c r="X693" s="54">
        <f t="shared" si="217"/>
        <v>0</v>
      </c>
      <c r="Y693" s="54">
        <f t="shared" si="217"/>
        <v>0</v>
      </c>
      <c r="Z693" s="54">
        <f t="shared" si="217"/>
        <v>0</v>
      </c>
      <c r="AA693" s="54">
        <f t="shared" si="217"/>
        <v>0</v>
      </c>
      <c r="AB693" s="72">
        <f>SUM(P693:AA693)</f>
        <v>38700</v>
      </c>
      <c r="AC693" s="30"/>
      <c r="AD693" s="30"/>
      <c r="AE693" s="30"/>
      <c r="AF693" s="30"/>
      <c r="AG693" s="30"/>
      <c r="AH693" s="72">
        <f>SUM(AH694)</f>
        <v>38700</v>
      </c>
      <c r="AI693" s="30"/>
    </row>
    <row r="694" spans="1:35" ht="37.5">
      <c r="A694" s="392"/>
      <c r="B694" s="392" t="s">
        <v>1199</v>
      </c>
      <c r="C694" s="305" t="s">
        <v>309</v>
      </c>
      <c r="D694" s="392"/>
      <c r="E694" s="392"/>
      <c r="F694" s="305"/>
      <c r="G694" s="284"/>
      <c r="H694" s="303"/>
      <c r="I694" s="303"/>
      <c r="J694" s="303"/>
      <c r="K694" s="284"/>
      <c r="L694" s="305"/>
      <c r="M694" s="305"/>
      <c r="N694" s="392" t="s">
        <v>232</v>
      </c>
      <c r="O694" s="83" t="s">
        <v>41</v>
      </c>
      <c r="P694" s="82"/>
      <c r="Q694" s="82"/>
      <c r="R694" s="82"/>
      <c r="S694" s="82"/>
      <c r="T694" s="82"/>
      <c r="U694" s="82"/>
      <c r="V694" s="82"/>
      <c r="W694" s="82"/>
      <c r="X694" s="82"/>
      <c r="Y694" s="82">
        <v>8</v>
      </c>
      <c r="Z694" s="82"/>
      <c r="AA694" s="82"/>
      <c r="AB694" s="266">
        <f t="shared" ref="AB694" si="218">SUM(P695:AA695)</f>
        <v>38700</v>
      </c>
      <c r="AC694" s="289" t="s">
        <v>997</v>
      </c>
      <c r="AD694" s="289" t="s">
        <v>988</v>
      </c>
      <c r="AE694" s="289"/>
      <c r="AF694" s="289"/>
      <c r="AG694" s="286"/>
      <c r="AH694" s="260">
        <f>SUM(AH696)</f>
        <v>38700</v>
      </c>
      <c r="AI694" s="289" t="s">
        <v>988</v>
      </c>
    </row>
    <row r="695" spans="1:35">
      <c r="A695" s="392"/>
      <c r="B695" s="392"/>
      <c r="C695" s="305"/>
      <c r="D695" s="392"/>
      <c r="E695" s="392"/>
      <c r="F695" s="305"/>
      <c r="G695" s="285"/>
      <c r="H695" s="303"/>
      <c r="I695" s="303"/>
      <c r="J695" s="303"/>
      <c r="K695" s="285"/>
      <c r="L695" s="305"/>
      <c r="M695" s="305"/>
      <c r="N695" s="392"/>
      <c r="O695" s="83" t="s">
        <v>40</v>
      </c>
      <c r="P695" s="34">
        <f>SUM(P697)</f>
        <v>0</v>
      </c>
      <c r="Q695" s="34">
        <f t="shared" ref="Q695:AA695" si="219">SUM(Q697)</f>
        <v>0</v>
      </c>
      <c r="R695" s="34">
        <f t="shared" si="219"/>
        <v>8700</v>
      </c>
      <c r="S695" s="34">
        <f t="shared" si="219"/>
        <v>0</v>
      </c>
      <c r="T695" s="34">
        <f t="shared" si="219"/>
        <v>0</v>
      </c>
      <c r="U695" s="34">
        <f t="shared" si="219"/>
        <v>30000</v>
      </c>
      <c r="V695" s="34">
        <f t="shared" si="219"/>
        <v>0</v>
      </c>
      <c r="W695" s="34">
        <f t="shared" si="219"/>
        <v>0</v>
      </c>
      <c r="X695" s="34">
        <f t="shared" si="219"/>
        <v>0</v>
      </c>
      <c r="Y695" s="34">
        <f t="shared" si="219"/>
        <v>0</v>
      </c>
      <c r="Z695" s="34">
        <f t="shared" si="219"/>
        <v>0</v>
      </c>
      <c r="AA695" s="34">
        <f t="shared" si="219"/>
        <v>0</v>
      </c>
      <c r="AB695" s="267"/>
      <c r="AC695" s="289"/>
      <c r="AD695" s="289"/>
      <c r="AE695" s="289"/>
      <c r="AF695" s="289"/>
      <c r="AG695" s="321"/>
      <c r="AH695" s="260"/>
      <c r="AI695" s="289"/>
    </row>
    <row r="696" spans="1:35" s="66" customFormat="1" ht="37.5">
      <c r="A696" s="347">
        <v>78</v>
      </c>
      <c r="B696" s="275" t="s">
        <v>1200</v>
      </c>
      <c r="C696" s="374" t="s">
        <v>735</v>
      </c>
      <c r="D696" s="347">
        <v>1</v>
      </c>
      <c r="E696" s="275" t="s">
        <v>242</v>
      </c>
      <c r="F696" s="295" t="s">
        <v>1089</v>
      </c>
      <c r="G696" s="314">
        <v>4</v>
      </c>
      <c r="H696" s="295" t="s">
        <v>796</v>
      </c>
      <c r="I696" s="275" t="s">
        <v>243</v>
      </c>
      <c r="J696" s="275" t="s">
        <v>841</v>
      </c>
      <c r="K696" s="314" t="s">
        <v>245</v>
      </c>
      <c r="L696" s="374"/>
      <c r="M696" s="347"/>
      <c r="N696" s="347" t="s">
        <v>232</v>
      </c>
      <c r="O696" s="89" t="s">
        <v>41</v>
      </c>
      <c r="P696" s="87"/>
      <c r="Q696" s="87"/>
      <c r="R696" s="87"/>
      <c r="S696" s="87"/>
      <c r="T696" s="87"/>
      <c r="U696" s="87"/>
      <c r="V696" s="87"/>
      <c r="W696" s="87"/>
      <c r="X696" s="87"/>
      <c r="Y696" s="87">
        <v>8</v>
      </c>
      <c r="Z696" s="87"/>
      <c r="AA696" s="87"/>
      <c r="AB696" s="263">
        <f>SUM(AB698:AB705)</f>
        <v>38700</v>
      </c>
      <c r="AC696" s="262" t="s">
        <v>998</v>
      </c>
      <c r="AD696" s="262" t="s">
        <v>988</v>
      </c>
      <c r="AE696" s="264"/>
      <c r="AF696" s="264"/>
      <c r="AG696" s="322">
        <f>SUM(AG698:AG705)</f>
        <v>100</v>
      </c>
      <c r="AH696" s="263">
        <f>SUM(AH698:AH705)</f>
        <v>38700</v>
      </c>
      <c r="AI696" s="262" t="s">
        <v>988</v>
      </c>
    </row>
    <row r="697" spans="1:35" s="66" customFormat="1" ht="42" customHeight="1">
      <c r="A697" s="347"/>
      <c r="B697" s="275"/>
      <c r="C697" s="374"/>
      <c r="D697" s="347"/>
      <c r="E697" s="275"/>
      <c r="F697" s="295"/>
      <c r="G697" s="315"/>
      <c r="H697" s="295"/>
      <c r="I697" s="275"/>
      <c r="J697" s="275"/>
      <c r="K697" s="315"/>
      <c r="L697" s="428"/>
      <c r="M697" s="347"/>
      <c r="N697" s="347"/>
      <c r="O697" s="89" t="s">
        <v>40</v>
      </c>
      <c r="P697" s="90">
        <f>P699+P701+P703+P705</f>
        <v>0</v>
      </c>
      <c r="Q697" s="90">
        <f t="shared" ref="Q697:AA697" si="220">Q699+Q701+Q703+Q705</f>
        <v>0</v>
      </c>
      <c r="R697" s="90">
        <f t="shared" si="220"/>
        <v>8700</v>
      </c>
      <c r="S697" s="90">
        <f t="shared" si="220"/>
        <v>0</v>
      </c>
      <c r="T697" s="90">
        <f t="shared" si="220"/>
        <v>0</v>
      </c>
      <c r="U697" s="90">
        <f t="shared" si="220"/>
        <v>30000</v>
      </c>
      <c r="V697" s="90">
        <f t="shared" si="220"/>
        <v>0</v>
      </c>
      <c r="W697" s="90">
        <f t="shared" si="220"/>
        <v>0</v>
      </c>
      <c r="X697" s="90">
        <f t="shared" si="220"/>
        <v>0</v>
      </c>
      <c r="Y697" s="90">
        <f t="shared" si="220"/>
        <v>0</v>
      </c>
      <c r="Z697" s="90">
        <f t="shared" si="220"/>
        <v>0</v>
      </c>
      <c r="AA697" s="90">
        <f t="shared" si="220"/>
        <v>0</v>
      </c>
      <c r="AB697" s="264"/>
      <c r="AC697" s="262"/>
      <c r="AD697" s="262"/>
      <c r="AE697" s="264"/>
      <c r="AF697" s="264"/>
      <c r="AG697" s="323"/>
      <c r="AH697" s="264"/>
      <c r="AI697" s="262"/>
    </row>
    <row r="698" spans="1:35" ht="37.5">
      <c r="A698" s="375"/>
      <c r="B698" s="375"/>
      <c r="C698" s="293" t="s">
        <v>1020</v>
      </c>
      <c r="D698" s="375">
        <v>1</v>
      </c>
      <c r="E698" s="375" t="s">
        <v>242</v>
      </c>
      <c r="F698" s="491" t="s">
        <v>1089</v>
      </c>
      <c r="G698" s="316"/>
      <c r="H698" s="302"/>
      <c r="I698" s="296" t="s">
        <v>243</v>
      </c>
      <c r="J698" s="296" t="s">
        <v>244</v>
      </c>
      <c r="K698" s="316"/>
      <c r="L698" s="375" t="s">
        <v>237</v>
      </c>
      <c r="M698" s="375" t="s">
        <v>246</v>
      </c>
      <c r="N698" s="375" t="s">
        <v>232</v>
      </c>
      <c r="O698" s="85" t="s">
        <v>41</v>
      </c>
      <c r="P698" s="85"/>
      <c r="Q698" s="85">
        <v>8</v>
      </c>
      <c r="R698" s="85"/>
      <c r="S698" s="85"/>
      <c r="T698" s="85"/>
      <c r="U698" s="85"/>
      <c r="V698" s="85"/>
      <c r="W698" s="85"/>
      <c r="X698" s="85"/>
      <c r="Y698" s="85"/>
      <c r="Z698" s="85"/>
      <c r="AA698" s="85"/>
      <c r="AB698" s="498">
        <f>SUM(P699:AA699)</f>
        <v>0</v>
      </c>
      <c r="AC698" s="290"/>
      <c r="AD698" s="352"/>
      <c r="AE698" s="352">
        <v>243231</v>
      </c>
      <c r="AF698" s="290" t="s">
        <v>929</v>
      </c>
      <c r="AG698" s="312">
        <v>30</v>
      </c>
      <c r="AH698" s="260">
        <f>SUM(P699:U699)</f>
        <v>0</v>
      </c>
      <c r="AI698" s="352"/>
    </row>
    <row r="699" spans="1:35" ht="25.9" customHeight="1">
      <c r="A699" s="375"/>
      <c r="B699" s="375"/>
      <c r="C699" s="293"/>
      <c r="D699" s="375"/>
      <c r="E699" s="375"/>
      <c r="F699" s="491"/>
      <c r="G699" s="317"/>
      <c r="H699" s="302"/>
      <c r="I699" s="296"/>
      <c r="J699" s="296"/>
      <c r="K699" s="317"/>
      <c r="L699" s="375"/>
      <c r="M699" s="375"/>
      <c r="N699" s="375"/>
      <c r="O699" s="85" t="s">
        <v>40</v>
      </c>
      <c r="P699" s="22">
        <v>0</v>
      </c>
      <c r="Q699" s="22">
        <v>0</v>
      </c>
      <c r="R699" s="22">
        <v>0</v>
      </c>
      <c r="S699" s="22">
        <v>0</v>
      </c>
      <c r="T699" s="22">
        <v>0</v>
      </c>
      <c r="U699" s="22">
        <v>0</v>
      </c>
      <c r="V699" s="22">
        <v>0</v>
      </c>
      <c r="W699" s="22">
        <v>0</v>
      </c>
      <c r="X699" s="22">
        <v>0</v>
      </c>
      <c r="Y699" s="22">
        <v>0</v>
      </c>
      <c r="Z699" s="22">
        <v>0</v>
      </c>
      <c r="AA699" s="22">
        <v>0</v>
      </c>
      <c r="AB699" s="375"/>
      <c r="AC699" s="290"/>
      <c r="AD699" s="290"/>
      <c r="AE699" s="290"/>
      <c r="AF699" s="290"/>
      <c r="AG699" s="313"/>
      <c r="AH699" s="260"/>
      <c r="AI699" s="290"/>
    </row>
    <row r="700" spans="1:35" ht="37.5">
      <c r="A700" s="375"/>
      <c r="B700" s="375"/>
      <c r="C700" s="293" t="s">
        <v>1021</v>
      </c>
      <c r="D700" s="375">
        <v>2</v>
      </c>
      <c r="E700" s="375" t="s">
        <v>242</v>
      </c>
      <c r="F700" s="491" t="s">
        <v>1089</v>
      </c>
      <c r="G700" s="316"/>
      <c r="H700" s="302"/>
      <c r="I700" s="296" t="s">
        <v>243</v>
      </c>
      <c r="J700" s="296" t="s">
        <v>247</v>
      </c>
      <c r="K700" s="316"/>
      <c r="L700" s="375" t="s">
        <v>237</v>
      </c>
      <c r="M700" s="375" t="s">
        <v>248</v>
      </c>
      <c r="N700" s="375" t="s">
        <v>232</v>
      </c>
      <c r="O700" s="85" t="s">
        <v>41</v>
      </c>
      <c r="P700" s="85"/>
      <c r="Q700" s="85"/>
      <c r="R700" s="85"/>
      <c r="S700" s="85"/>
      <c r="T700" s="85"/>
      <c r="U700" s="85"/>
      <c r="V700" s="85"/>
      <c r="W700" s="85">
        <v>3</v>
      </c>
      <c r="X700" s="85">
        <v>3</v>
      </c>
      <c r="Y700" s="85">
        <v>2</v>
      </c>
      <c r="Z700" s="85"/>
      <c r="AA700" s="85"/>
      <c r="AB700" s="498">
        <f t="shared" ref="AB700" si="221">SUM(P701:AA701)</f>
        <v>0</v>
      </c>
      <c r="AC700" s="290"/>
      <c r="AD700" s="290"/>
      <c r="AE700" s="290"/>
      <c r="AF700" s="290"/>
      <c r="AG700" s="312">
        <v>20</v>
      </c>
      <c r="AH700" s="260">
        <f>SUM(P701:U701)</f>
        <v>0</v>
      </c>
      <c r="AI700" s="290"/>
    </row>
    <row r="701" spans="1:35" ht="42" customHeight="1">
      <c r="A701" s="375"/>
      <c r="B701" s="375"/>
      <c r="C701" s="293"/>
      <c r="D701" s="375"/>
      <c r="E701" s="375"/>
      <c r="F701" s="491"/>
      <c r="G701" s="317"/>
      <c r="H701" s="302"/>
      <c r="I701" s="296"/>
      <c r="J701" s="296"/>
      <c r="K701" s="317"/>
      <c r="L701" s="375"/>
      <c r="M701" s="375"/>
      <c r="N701" s="375"/>
      <c r="O701" s="85" t="s">
        <v>40</v>
      </c>
      <c r="P701" s="22">
        <v>0</v>
      </c>
      <c r="Q701" s="22">
        <v>0</v>
      </c>
      <c r="R701" s="22">
        <v>0</v>
      </c>
      <c r="S701" s="22">
        <v>0</v>
      </c>
      <c r="T701" s="22">
        <v>0</v>
      </c>
      <c r="U701" s="22">
        <v>0</v>
      </c>
      <c r="V701" s="22">
        <v>0</v>
      </c>
      <c r="W701" s="22">
        <v>0</v>
      </c>
      <c r="X701" s="22">
        <v>0</v>
      </c>
      <c r="Y701" s="22">
        <v>0</v>
      </c>
      <c r="Z701" s="22">
        <v>0</v>
      </c>
      <c r="AA701" s="22">
        <v>0</v>
      </c>
      <c r="AB701" s="375"/>
      <c r="AC701" s="290"/>
      <c r="AD701" s="290"/>
      <c r="AE701" s="290"/>
      <c r="AF701" s="290"/>
      <c r="AG701" s="313"/>
      <c r="AH701" s="260"/>
      <c r="AI701" s="290"/>
    </row>
    <row r="702" spans="1:35">
      <c r="A702" s="312"/>
      <c r="B702" s="312"/>
      <c r="C702" s="345" t="s">
        <v>249</v>
      </c>
      <c r="D702" s="312">
        <v>3</v>
      </c>
      <c r="E702" s="312" t="s">
        <v>242</v>
      </c>
      <c r="F702" s="527" t="s">
        <v>1089</v>
      </c>
      <c r="G702" s="316"/>
      <c r="H702" s="310"/>
      <c r="I702" s="316" t="s">
        <v>243</v>
      </c>
      <c r="J702" s="316" t="s">
        <v>250</v>
      </c>
      <c r="K702" s="316"/>
      <c r="L702" s="312" t="s">
        <v>237</v>
      </c>
      <c r="M702" s="312" t="s">
        <v>251</v>
      </c>
      <c r="N702" s="312" t="s">
        <v>66</v>
      </c>
      <c r="O702" s="85" t="s">
        <v>44</v>
      </c>
      <c r="P702" s="85"/>
      <c r="Q702" s="85"/>
      <c r="R702" s="85"/>
      <c r="S702" s="85"/>
      <c r="T702" s="85"/>
      <c r="U702" s="85">
        <v>30</v>
      </c>
      <c r="V702" s="85"/>
      <c r="W702" s="85"/>
      <c r="X702" s="85"/>
      <c r="Y702" s="85"/>
      <c r="Z702" s="85"/>
      <c r="AA702" s="85"/>
      <c r="AB702" s="266">
        <f t="shared" ref="AB702" si="222">SUM(P703:AA703)</f>
        <v>30000</v>
      </c>
      <c r="AC702" s="291"/>
      <c r="AD702" s="291"/>
      <c r="AE702" s="291"/>
      <c r="AF702" s="291"/>
      <c r="AG702" s="312">
        <v>25</v>
      </c>
      <c r="AH702" s="260">
        <f>SUM(P703:U703)</f>
        <v>30000</v>
      </c>
      <c r="AI702" s="291"/>
    </row>
    <row r="703" spans="1:35" ht="37.9" customHeight="1">
      <c r="A703" s="313"/>
      <c r="B703" s="313"/>
      <c r="C703" s="346"/>
      <c r="D703" s="313"/>
      <c r="E703" s="313"/>
      <c r="F703" s="528"/>
      <c r="G703" s="317"/>
      <c r="H703" s="311"/>
      <c r="I703" s="317"/>
      <c r="J703" s="317"/>
      <c r="K703" s="317"/>
      <c r="L703" s="313"/>
      <c r="M703" s="313"/>
      <c r="N703" s="313"/>
      <c r="O703" s="85" t="s">
        <v>40</v>
      </c>
      <c r="P703" s="22">
        <v>0</v>
      </c>
      <c r="Q703" s="22">
        <v>0</v>
      </c>
      <c r="R703" s="22">
        <v>0</v>
      </c>
      <c r="S703" s="22">
        <v>0</v>
      </c>
      <c r="T703" s="22">
        <v>0</v>
      </c>
      <c r="U703" s="22">
        <v>30000</v>
      </c>
      <c r="V703" s="22">
        <v>0</v>
      </c>
      <c r="W703" s="22">
        <v>0</v>
      </c>
      <c r="X703" s="22">
        <v>0</v>
      </c>
      <c r="Y703" s="22">
        <v>0</v>
      </c>
      <c r="Z703" s="22">
        <v>0</v>
      </c>
      <c r="AA703" s="22">
        <v>0</v>
      </c>
      <c r="AB703" s="267"/>
      <c r="AC703" s="292"/>
      <c r="AD703" s="292"/>
      <c r="AE703" s="292"/>
      <c r="AF703" s="292"/>
      <c r="AG703" s="313"/>
      <c r="AH703" s="260"/>
      <c r="AI703" s="292"/>
    </row>
    <row r="704" spans="1:35" ht="37.5">
      <c r="A704" s="312"/>
      <c r="B704" s="312"/>
      <c r="C704" s="345" t="s">
        <v>252</v>
      </c>
      <c r="D704" s="312">
        <v>4</v>
      </c>
      <c r="E704" s="312" t="s">
        <v>242</v>
      </c>
      <c r="F704" s="527" t="s">
        <v>1089</v>
      </c>
      <c r="G704" s="316"/>
      <c r="H704" s="310"/>
      <c r="I704" s="316" t="s">
        <v>243</v>
      </c>
      <c r="J704" s="316" t="s">
        <v>253</v>
      </c>
      <c r="K704" s="316"/>
      <c r="L704" s="312" t="s">
        <v>237</v>
      </c>
      <c r="M704" s="312" t="s">
        <v>254</v>
      </c>
      <c r="N704" s="312" t="s">
        <v>232</v>
      </c>
      <c r="O704" s="85" t="s">
        <v>41</v>
      </c>
      <c r="P704" s="85"/>
      <c r="Q704" s="85"/>
      <c r="R704" s="85">
        <v>8</v>
      </c>
      <c r="S704" s="85"/>
      <c r="T704" s="85"/>
      <c r="U704" s="85"/>
      <c r="V704" s="85"/>
      <c r="W704" s="85"/>
      <c r="X704" s="85"/>
      <c r="Y704" s="85"/>
      <c r="Z704" s="85"/>
      <c r="AA704" s="85"/>
      <c r="AB704" s="498">
        <f t="shared" ref="AB704" si="223">SUM(P705:AA705)</f>
        <v>8700</v>
      </c>
      <c r="AC704" s="291" t="s">
        <v>255</v>
      </c>
      <c r="AD704" s="350"/>
      <c r="AE704" s="350">
        <v>243231</v>
      </c>
      <c r="AF704" s="291" t="s">
        <v>930</v>
      </c>
      <c r="AG704" s="312">
        <v>25</v>
      </c>
      <c r="AH704" s="260">
        <f>SUM(P705:U705)</f>
        <v>8700</v>
      </c>
      <c r="AI704" s="350"/>
    </row>
    <row r="705" spans="1:35" ht="60" customHeight="1">
      <c r="A705" s="313"/>
      <c r="B705" s="313"/>
      <c r="C705" s="346"/>
      <c r="D705" s="313"/>
      <c r="E705" s="313"/>
      <c r="F705" s="528"/>
      <c r="G705" s="317"/>
      <c r="H705" s="311"/>
      <c r="I705" s="317"/>
      <c r="J705" s="317"/>
      <c r="K705" s="317"/>
      <c r="L705" s="313"/>
      <c r="M705" s="313"/>
      <c r="N705" s="313"/>
      <c r="O705" s="85" t="s">
        <v>40</v>
      </c>
      <c r="P705" s="22">
        <v>0</v>
      </c>
      <c r="Q705" s="22">
        <v>0</v>
      </c>
      <c r="R705" s="22">
        <v>8700</v>
      </c>
      <c r="S705" s="22">
        <v>0</v>
      </c>
      <c r="T705" s="22">
        <v>0</v>
      </c>
      <c r="U705" s="22">
        <v>0</v>
      </c>
      <c r="V705" s="22">
        <v>0</v>
      </c>
      <c r="W705" s="22">
        <v>0</v>
      </c>
      <c r="X705" s="22">
        <v>0</v>
      </c>
      <c r="Y705" s="22">
        <v>0</v>
      </c>
      <c r="Z705" s="22">
        <v>0</v>
      </c>
      <c r="AA705" s="22">
        <v>0</v>
      </c>
      <c r="AB705" s="375"/>
      <c r="AC705" s="292"/>
      <c r="AD705" s="292"/>
      <c r="AE705" s="292"/>
      <c r="AF705" s="292"/>
      <c r="AG705" s="313"/>
      <c r="AH705" s="260"/>
      <c r="AI705" s="292"/>
    </row>
    <row r="706" spans="1:35" s="41" customFormat="1">
      <c r="A706" s="28"/>
      <c r="B706" s="28"/>
      <c r="C706" s="28" t="s">
        <v>256</v>
      </c>
      <c r="D706" s="29"/>
      <c r="E706" s="29"/>
      <c r="F706" s="28"/>
      <c r="G706" s="105"/>
      <c r="H706" s="105"/>
      <c r="I706" s="105"/>
      <c r="J706" s="105"/>
      <c r="K706" s="105"/>
      <c r="L706" s="28"/>
      <c r="M706" s="30"/>
      <c r="N706" s="236"/>
      <c r="O706" s="29"/>
      <c r="P706" s="54">
        <f>SUM(P708)</f>
        <v>3000</v>
      </c>
      <c r="Q706" s="54">
        <f t="shared" ref="Q706:AA706" si="224">SUM(Q708)</f>
        <v>56000</v>
      </c>
      <c r="R706" s="54">
        <f t="shared" si="224"/>
        <v>3000</v>
      </c>
      <c r="S706" s="54">
        <f t="shared" si="224"/>
        <v>2000</v>
      </c>
      <c r="T706" s="54">
        <f t="shared" si="224"/>
        <v>2000</v>
      </c>
      <c r="U706" s="54">
        <f t="shared" si="224"/>
        <v>10000</v>
      </c>
      <c r="V706" s="54">
        <f t="shared" si="224"/>
        <v>6400</v>
      </c>
      <c r="W706" s="54">
        <f t="shared" si="224"/>
        <v>7000</v>
      </c>
      <c r="X706" s="54">
        <f t="shared" si="224"/>
        <v>5000</v>
      </c>
      <c r="Y706" s="54">
        <f t="shared" si="224"/>
        <v>2000</v>
      </c>
      <c r="Z706" s="54">
        <f t="shared" si="224"/>
        <v>2000</v>
      </c>
      <c r="AA706" s="54">
        <f t="shared" si="224"/>
        <v>0</v>
      </c>
      <c r="AB706" s="72">
        <f>SUM(P706:AA706)</f>
        <v>98400</v>
      </c>
      <c r="AC706" s="30"/>
      <c r="AD706" s="30"/>
      <c r="AE706" s="30"/>
      <c r="AF706" s="30"/>
      <c r="AG706" s="30"/>
      <c r="AH706" s="72">
        <f>SUM(AH707)</f>
        <v>76000</v>
      </c>
      <c r="AI706" s="30"/>
    </row>
    <row r="707" spans="1:35" ht="37.5">
      <c r="A707" s="392"/>
      <c r="B707" s="392" t="s">
        <v>1201</v>
      </c>
      <c r="C707" s="305" t="s">
        <v>310</v>
      </c>
      <c r="D707" s="392"/>
      <c r="E707" s="392"/>
      <c r="F707" s="305"/>
      <c r="G707" s="284"/>
      <c r="H707" s="303"/>
      <c r="I707" s="303"/>
      <c r="J707" s="303"/>
      <c r="K707" s="284"/>
      <c r="L707" s="305"/>
      <c r="M707" s="305"/>
      <c r="N707" s="392" t="s">
        <v>232</v>
      </c>
      <c r="O707" s="83" t="s">
        <v>41</v>
      </c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>
        <v>8</v>
      </c>
      <c r="AA707" s="82"/>
      <c r="AB707" s="498">
        <f t="shared" ref="AB707" si="225">SUM(P708:AA708)</f>
        <v>98400</v>
      </c>
      <c r="AC707" s="289" t="s">
        <v>997</v>
      </c>
      <c r="AD707" s="289" t="s">
        <v>988</v>
      </c>
      <c r="AE707" s="289"/>
      <c r="AF707" s="289"/>
      <c r="AG707" s="286"/>
      <c r="AH707" s="260">
        <f>SUM(AH709,AH717)</f>
        <v>76000</v>
      </c>
      <c r="AI707" s="289" t="s">
        <v>988</v>
      </c>
    </row>
    <row r="708" spans="1:35" ht="40.15" customHeight="1">
      <c r="A708" s="392"/>
      <c r="B708" s="392"/>
      <c r="C708" s="305"/>
      <c r="D708" s="392"/>
      <c r="E708" s="392"/>
      <c r="F708" s="305"/>
      <c r="G708" s="285"/>
      <c r="H708" s="303"/>
      <c r="I708" s="303"/>
      <c r="J708" s="303"/>
      <c r="K708" s="285"/>
      <c r="L708" s="305"/>
      <c r="M708" s="305"/>
      <c r="N708" s="392"/>
      <c r="O708" s="83" t="s">
        <v>19</v>
      </c>
      <c r="P708" s="34">
        <f>SUM(P710,P718)</f>
        <v>3000</v>
      </c>
      <c r="Q708" s="34">
        <f t="shared" ref="Q708:AA708" si="226">SUM(Q710,Q718)</f>
        <v>56000</v>
      </c>
      <c r="R708" s="34">
        <f t="shared" si="226"/>
        <v>3000</v>
      </c>
      <c r="S708" s="34">
        <f t="shared" si="226"/>
        <v>2000</v>
      </c>
      <c r="T708" s="34">
        <f t="shared" si="226"/>
        <v>2000</v>
      </c>
      <c r="U708" s="34">
        <f t="shared" si="226"/>
        <v>10000</v>
      </c>
      <c r="V708" s="34">
        <f t="shared" si="226"/>
        <v>6400</v>
      </c>
      <c r="W708" s="34">
        <f t="shared" si="226"/>
        <v>7000</v>
      </c>
      <c r="X708" s="34">
        <f t="shared" si="226"/>
        <v>5000</v>
      </c>
      <c r="Y708" s="34">
        <f t="shared" si="226"/>
        <v>2000</v>
      </c>
      <c r="Z708" s="34">
        <f t="shared" si="226"/>
        <v>2000</v>
      </c>
      <c r="AA708" s="34">
        <f t="shared" si="226"/>
        <v>0</v>
      </c>
      <c r="AB708" s="375"/>
      <c r="AC708" s="289"/>
      <c r="AD708" s="289"/>
      <c r="AE708" s="289"/>
      <c r="AF708" s="289"/>
      <c r="AG708" s="321"/>
      <c r="AH708" s="260"/>
      <c r="AI708" s="289"/>
    </row>
    <row r="709" spans="1:35" s="66" customFormat="1" ht="37.5">
      <c r="A709" s="347">
        <v>79</v>
      </c>
      <c r="B709" s="347" t="s">
        <v>1202</v>
      </c>
      <c r="C709" s="374" t="s">
        <v>736</v>
      </c>
      <c r="D709" s="347">
        <v>1</v>
      </c>
      <c r="E709" s="275" t="s">
        <v>257</v>
      </c>
      <c r="F709" s="295" t="s">
        <v>1090</v>
      </c>
      <c r="G709" s="314">
        <v>1</v>
      </c>
      <c r="H709" s="295" t="s">
        <v>796</v>
      </c>
      <c r="I709" s="275" t="s">
        <v>258</v>
      </c>
      <c r="J709" s="275" t="s">
        <v>842</v>
      </c>
      <c r="K709" s="314" t="s">
        <v>260</v>
      </c>
      <c r="L709" s="374"/>
      <c r="M709" s="374"/>
      <c r="N709" s="347" t="s">
        <v>232</v>
      </c>
      <c r="O709" s="89" t="s">
        <v>41</v>
      </c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  <c r="AA709" s="87"/>
      <c r="AB709" s="263">
        <f>SUM(P710:AA710)</f>
        <v>62000</v>
      </c>
      <c r="AC709" s="262" t="s">
        <v>998</v>
      </c>
      <c r="AD709" s="262" t="s">
        <v>988</v>
      </c>
      <c r="AE709" s="264"/>
      <c r="AF709" s="264"/>
      <c r="AG709" s="322">
        <f>SUM(AG711:AG716)</f>
        <v>100</v>
      </c>
      <c r="AH709" s="263">
        <f>SUM(AH711:AH716)</f>
        <v>54000</v>
      </c>
      <c r="AI709" s="262" t="s">
        <v>988</v>
      </c>
    </row>
    <row r="710" spans="1:35" s="66" customFormat="1" ht="39.6" customHeight="1">
      <c r="A710" s="347"/>
      <c r="B710" s="347"/>
      <c r="C710" s="374"/>
      <c r="D710" s="347"/>
      <c r="E710" s="275"/>
      <c r="F710" s="295"/>
      <c r="G710" s="315"/>
      <c r="H710" s="295"/>
      <c r="I710" s="275"/>
      <c r="J710" s="275"/>
      <c r="K710" s="315"/>
      <c r="L710" s="428"/>
      <c r="M710" s="374"/>
      <c r="N710" s="347"/>
      <c r="O710" s="89" t="s">
        <v>19</v>
      </c>
      <c r="P710" s="90">
        <f>SUM(P712,P714,P716)</f>
        <v>0</v>
      </c>
      <c r="Q710" s="90">
        <f t="shared" ref="Q710:AA710" si="227">SUM(Q712,Q714,Q716)</f>
        <v>50000</v>
      </c>
      <c r="R710" s="90">
        <f t="shared" si="227"/>
        <v>0</v>
      </c>
      <c r="S710" s="90">
        <f t="shared" si="227"/>
        <v>2000</v>
      </c>
      <c r="T710" s="90">
        <f t="shared" si="227"/>
        <v>2000</v>
      </c>
      <c r="U710" s="90">
        <f t="shared" si="227"/>
        <v>0</v>
      </c>
      <c r="V710" s="90">
        <f t="shared" si="227"/>
        <v>2000</v>
      </c>
      <c r="W710" s="90">
        <f t="shared" si="227"/>
        <v>2000</v>
      </c>
      <c r="X710" s="90">
        <f t="shared" si="227"/>
        <v>0</v>
      </c>
      <c r="Y710" s="90">
        <f t="shared" si="227"/>
        <v>2000</v>
      </c>
      <c r="Z710" s="90">
        <f t="shared" si="227"/>
        <v>2000</v>
      </c>
      <c r="AA710" s="90">
        <f t="shared" si="227"/>
        <v>0</v>
      </c>
      <c r="AB710" s="264"/>
      <c r="AC710" s="262"/>
      <c r="AD710" s="262"/>
      <c r="AE710" s="264"/>
      <c r="AF710" s="264"/>
      <c r="AG710" s="323"/>
      <c r="AH710" s="264"/>
      <c r="AI710" s="262"/>
    </row>
    <row r="711" spans="1:35">
      <c r="A711" s="375"/>
      <c r="B711" s="375"/>
      <c r="C711" s="293" t="s">
        <v>1017</v>
      </c>
      <c r="D711" s="375">
        <v>1</v>
      </c>
      <c r="E711" s="375" t="s">
        <v>257</v>
      </c>
      <c r="F711" s="491" t="s">
        <v>1090</v>
      </c>
      <c r="G711" s="316"/>
      <c r="H711" s="302"/>
      <c r="I711" s="296" t="s">
        <v>258</v>
      </c>
      <c r="J711" s="296" t="s">
        <v>259</v>
      </c>
      <c r="K711" s="316"/>
      <c r="L711" s="293"/>
      <c r="M711" s="312" t="s">
        <v>246</v>
      </c>
      <c r="N711" s="375" t="s">
        <v>1019</v>
      </c>
      <c r="O711" s="85" t="s">
        <v>44</v>
      </c>
      <c r="P711" s="86"/>
      <c r="Q711" s="86">
        <v>45</v>
      </c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415">
        <f t="shared" ref="AB711" si="228">SUM(P712:AA712)</f>
        <v>50000</v>
      </c>
      <c r="AC711" s="290"/>
      <c r="AD711" s="352"/>
      <c r="AE711" s="352">
        <v>243215</v>
      </c>
      <c r="AF711" s="290" t="s">
        <v>931</v>
      </c>
      <c r="AG711" s="312">
        <v>45</v>
      </c>
      <c r="AH711" s="260">
        <f>SUM(P712:U712)</f>
        <v>50000</v>
      </c>
      <c r="AI711" s="352"/>
    </row>
    <row r="712" spans="1:35" ht="28.15" customHeight="1">
      <c r="A712" s="375"/>
      <c r="B712" s="375"/>
      <c r="C712" s="293"/>
      <c r="D712" s="375"/>
      <c r="E712" s="375"/>
      <c r="F712" s="491"/>
      <c r="G712" s="317"/>
      <c r="H712" s="302"/>
      <c r="I712" s="296"/>
      <c r="J712" s="296"/>
      <c r="K712" s="317"/>
      <c r="L712" s="293"/>
      <c r="M712" s="313"/>
      <c r="N712" s="375"/>
      <c r="O712" s="85" t="s">
        <v>19</v>
      </c>
      <c r="P712" s="24">
        <v>0</v>
      </c>
      <c r="Q712" s="24">
        <v>50000</v>
      </c>
      <c r="R712" s="23">
        <v>0</v>
      </c>
      <c r="S712" s="23">
        <v>0</v>
      </c>
      <c r="T712" s="23">
        <v>0</v>
      </c>
      <c r="U712" s="23">
        <v>0</v>
      </c>
      <c r="V712" s="23">
        <v>0</v>
      </c>
      <c r="W712" s="23">
        <v>0</v>
      </c>
      <c r="X712" s="23">
        <v>0</v>
      </c>
      <c r="Y712" s="23">
        <v>0</v>
      </c>
      <c r="Z712" s="23">
        <v>0</v>
      </c>
      <c r="AA712" s="23">
        <v>0</v>
      </c>
      <c r="AB712" s="290"/>
      <c r="AC712" s="290"/>
      <c r="AD712" s="290"/>
      <c r="AE712" s="290"/>
      <c r="AF712" s="290"/>
      <c r="AG712" s="313"/>
      <c r="AH712" s="260"/>
      <c r="AI712" s="290"/>
    </row>
    <row r="713" spans="1:35" ht="37.5">
      <c r="A713" s="375"/>
      <c r="B713" s="375"/>
      <c r="C713" s="293" t="s">
        <v>1018</v>
      </c>
      <c r="D713" s="375">
        <v>2</v>
      </c>
      <c r="E713" s="375" t="s">
        <v>257</v>
      </c>
      <c r="F713" s="491" t="s">
        <v>1090</v>
      </c>
      <c r="G713" s="316"/>
      <c r="H713" s="302"/>
      <c r="I713" s="296" t="s">
        <v>258</v>
      </c>
      <c r="J713" s="296" t="s">
        <v>261</v>
      </c>
      <c r="K713" s="316"/>
      <c r="L713" s="293"/>
      <c r="M713" s="312" t="s">
        <v>262</v>
      </c>
      <c r="N713" s="375" t="s">
        <v>734</v>
      </c>
      <c r="O713" s="85" t="s">
        <v>41</v>
      </c>
      <c r="P713" s="86"/>
      <c r="Q713" s="77"/>
      <c r="R713" s="77"/>
      <c r="S713" s="86">
        <v>1</v>
      </c>
      <c r="T713" s="86">
        <v>1</v>
      </c>
      <c r="U713" s="86"/>
      <c r="V713" s="86">
        <v>1</v>
      </c>
      <c r="W713" s="86">
        <v>2</v>
      </c>
      <c r="X713" s="86"/>
      <c r="Y713" s="86">
        <v>2</v>
      </c>
      <c r="Z713" s="86">
        <v>1</v>
      </c>
      <c r="AA713" s="77"/>
      <c r="AB713" s="415">
        <f>SUM(P714:AA714)</f>
        <v>12000</v>
      </c>
      <c r="AC713" s="290"/>
      <c r="AD713" s="290"/>
      <c r="AE713" s="290"/>
      <c r="AF713" s="290"/>
      <c r="AG713" s="312">
        <v>45</v>
      </c>
      <c r="AH713" s="260">
        <f>SUM(P714:U714)</f>
        <v>4000</v>
      </c>
      <c r="AI713" s="290"/>
    </row>
    <row r="714" spans="1:35" ht="23.45" customHeight="1">
      <c r="A714" s="375"/>
      <c r="B714" s="375"/>
      <c r="C714" s="293"/>
      <c r="D714" s="375"/>
      <c r="E714" s="375"/>
      <c r="F714" s="491"/>
      <c r="G714" s="317"/>
      <c r="H714" s="302"/>
      <c r="I714" s="296"/>
      <c r="J714" s="296"/>
      <c r="K714" s="317"/>
      <c r="L714" s="293"/>
      <c r="M714" s="313"/>
      <c r="N714" s="375"/>
      <c r="O714" s="85" t="s">
        <v>19</v>
      </c>
      <c r="P714" s="24">
        <v>0</v>
      </c>
      <c r="Q714" s="23">
        <v>0</v>
      </c>
      <c r="R714" s="23">
        <v>0</v>
      </c>
      <c r="S714" s="23">
        <v>2000</v>
      </c>
      <c r="T714" s="23">
        <v>2000</v>
      </c>
      <c r="U714" s="23">
        <v>0</v>
      </c>
      <c r="V714" s="23">
        <v>2000</v>
      </c>
      <c r="W714" s="23">
        <v>2000</v>
      </c>
      <c r="X714" s="23">
        <v>0</v>
      </c>
      <c r="Y714" s="23">
        <v>2000</v>
      </c>
      <c r="Z714" s="23">
        <v>2000</v>
      </c>
      <c r="AA714" s="23">
        <v>0</v>
      </c>
      <c r="AB714" s="290"/>
      <c r="AC714" s="290"/>
      <c r="AD714" s="290"/>
      <c r="AE714" s="290"/>
      <c r="AF714" s="290"/>
      <c r="AG714" s="313"/>
      <c r="AH714" s="260"/>
      <c r="AI714" s="290"/>
    </row>
    <row r="715" spans="1:35">
      <c r="A715" s="312"/>
      <c r="B715" s="312"/>
      <c r="C715" s="345" t="s">
        <v>263</v>
      </c>
      <c r="D715" s="312">
        <v>3</v>
      </c>
      <c r="E715" s="375" t="s">
        <v>257</v>
      </c>
      <c r="F715" s="491" t="s">
        <v>1090</v>
      </c>
      <c r="G715" s="316"/>
      <c r="H715" s="302"/>
      <c r="I715" s="296" t="s">
        <v>258</v>
      </c>
      <c r="J715" s="296" t="s">
        <v>264</v>
      </c>
      <c r="K715" s="316"/>
      <c r="L715" s="345"/>
      <c r="M715" s="312" t="s">
        <v>246</v>
      </c>
      <c r="N715" s="312" t="s">
        <v>43</v>
      </c>
      <c r="O715" s="85" t="s">
        <v>42</v>
      </c>
      <c r="P715" s="86"/>
      <c r="Q715" s="77"/>
      <c r="R715" s="77"/>
      <c r="S715" s="77"/>
      <c r="T715" s="77"/>
      <c r="U715" s="77"/>
      <c r="V715" s="77"/>
      <c r="W715" s="86">
        <v>1</v>
      </c>
      <c r="X715" s="77"/>
      <c r="Y715" s="77"/>
      <c r="Z715" s="77"/>
      <c r="AA715" s="77"/>
      <c r="AB715" s="498">
        <f t="shared" ref="AB715" si="229">SUM(P716:AA716)</f>
        <v>0</v>
      </c>
      <c r="AC715" s="291"/>
      <c r="AD715" s="291"/>
      <c r="AE715" s="291"/>
      <c r="AF715" s="291"/>
      <c r="AG715" s="312">
        <v>10</v>
      </c>
      <c r="AH715" s="260">
        <f>SUM(P716:U716)</f>
        <v>0</v>
      </c>
      <c r="AI715" s="291"/>
    </row>
    <row r="716" spans="1:35" ht="19.149999999999999" customHeight="1">
      <c r="A716" s="313"/>
      <c r="B716" s="313"/>
      <c r="C716" s="346"/>
      <c r="D716" s="313"/>
      <c r="E716" s="375"/>
      <c r="F716" s="491"/>
      <c r="G716" s="317"/>
      <c r="H716" s="302"/>
      <c r="I716" s="296"/>
      <c r="J716" s="296"/>
      <c r="K716" s="317"/>
      <c r="L716" s="346"/>
      <c r="M716" s="313"/>
      <c r="N716" s="313"/>
      <c r="O716" s="85" t="s">
        <v>19</v>
      </c>
      <c r="P716" s="24">
        <v>0</v>
      </c>
      <c r="Q716" s="23">
        <v>0</v>
      </c>
      <c r="R716" s="23">
        <v>0</v>
      </c>
      <c r="S716" s="23">
        <v>0</v>
      </c>
      <c r="T716" s="23">
        <v>0</v>
      </c>
      <c r="U716" s="23">
        <v>0</v>
      </c>
      <c r="V716" s="23">
        <v>0</v>
      </c>
      <c r="W716" s="23">
        <v>0</v>
      </c>
      <c r="X716" s="23">
        <v>0</v>
      </c>
      <c r="Y716" s="23">
        <v>0</v>
      </c>
      <c r="Z716" s="23">
        <v>0</v>
      </c>
      <c r="AA716" s="23">
        <v>0</v>
      </c>
      <c r="AB716" s="375"/>
      <c r="AC716" s="292"/>
      <c r="AD716" s="292"/>
      <c r="AE716" s="292"/>
      <c r="AF716" s="292"/>
      <c r="AG716" s="313"/>
      <c r="AH716" s="260"/>
      <c r="AI716" s="292"/>
    </row>
    <row r="717" spans="1:35" s="111" customFormat="1" ht="20.45" customHeight="1">
      <c r="A717" s="275">
        <v>80</v>
      </c>
      <c r="B717" s="275" t="s">
        <v>1203</v>
      </c>
      <c r="C717" s="380" t="s">
        <v>737</v>
      </c>
      <c r="D717" s="275">
        <v>2</v>
      </c>
      <c r="E717" s="275" t="s">
        <v>267</v>
      </c>
      <c r="F717" s="295" t="s">
        <v>1091</v>
      </c>
      <c r="G717" s="314">
        <v>1</v>
      </c>
      <c r="H717" s="275" t="s">
        <v>268</v>
      </c>
      <c r="I717" s="275" t="s">
        <v>269</v>
      </c>
      <c r="J717" s="275" t="s">
        <v>843</v>
      </c>
      <c r="K717" s="314" t="s">
        <v>271</v>
      </c>
      <c r="L717" s="294"/>
      <c r="M717" s="294"/>
      <c r="N717" s="275" t="s">
        <v>265</v>
      </c>
      <c r="O717" s="99" t="s">
        <v>738</v>
      </c>
      <c r="P717" s="108"/>
      <c r="Q717" s="108"/>
      <c r="R717" s="99">
        <v>1</v>
      </c>
      <c r="S717" s="99"/>
      <c r="T717" s="99"/>
      <c r="U717" s="99"/>
      <c r="V717" s="99"/>
      <c r="W717" s="99"/>
      <c r="X717" s="99"/>
      <c r="Y717" s="99">
        <v>1</v>
      </c>
      <c r="Z717" s="108"/>
      <c r="AA717" s="108"/>
      <c r="AB717" s="261">
        <f>SUM(P718:AA718)</f>
        <v>36400</v>
      </c>
      <c r="AC717" s="262" t="s">
        <v>998</v>
      </c>
      <c r="AD717" s="262" t="s">
        <v>988</v>
      </c>
      <c r="AE717" s="262"/>
      <c r="AF717" s="262"/>
      <c r="AG717" s="314">
        <f>SUM(AG719:AG726)</f>
        <v>100</v>
      </c>
      <c r="AH717" s="261">
        <f>SUM(AH719:AH726)</f>
        <v>22000</v>
      </c>
      <c r="AI717" s="262" t="s">
        <v>988</v>
      </c>
    </row>
    <row r="718" spans="1:35" s="111" customFormat="1" ht="34.15" customHeight="1">
      <c r="A718" s="275"/>
      <c r="B718" s="275"/>
      <c r="C718" s="381"/>
      <c r="D718" s="275"/>
      <c r="E718" s="275"/>
      <c r="F718" s="295"/>
      <c r="G718" s="315"/>
      <c r="H718" s="275"/>
      <c r="I718" s="275"/>
      <c r="J718" s="275"/>
      <c r="K718" s="315"/>
      <c r="L718" s="294"/>
      <c r="M718" s="294"/>
      <c r="N718" s="275"/>
      <c r="O718" s="99" t="s">
        <v>19</v>
      </c>
      <c r="P718" s="112">
        <f>SUM(P720,P722,P724,P726)</f>
        <v>3000</v>
      </c>
      <c r="Q718" s="112">
        <f t="shared" ref="Q718:AA718" si="230">SUM(Q720,Q722,Q724,Q726)</f>
        <v>6000</v>
      </c>
      <c r="R718" s="112">
        <f t="shared" si="230"/>
        <v>3000</v>
      </c>
      <c r="S718" s="112">
        <f t="shared" si="230"/>
        <v>0</v>
      </c>
      <c r="T718" s="112">
        <f t="shared" si="230"/>
        <v>0</v>
      </c>
      <c r="U718" s="112">
        <f t="shared" si="230"/>
        <v>10000</v>
      </c>
      <c r="V718" s="112">
        <f t="shared" si="230"/>
        <v>4400</v>
      </c>
      <c r="W718" s="112">
        <f t="shared" si="230"/>
        <v>5000</v>
      </c>
      <c r="X718" s="112">
        <f t="shared" si="230"/>
        <v>5000</v>
      </c>
      <c r="Y718" s="113">
        <f t="shared" si="230"/>
        <v>0</v>
      </c>
      <c r="Z718" s="113">
        <f t="shared" si="230"/>
        <v>0</v>
      </c>
      <c r="AA718" s="113">
        <f t="shared" si="230"/>
        <v>0</v>
      </c>
      <c r="AB718" s="261"/>
      <c r="AC718" s="262"/>
      <c r="AD718" s="262"/>
      <c r="AE718" s="262"/>
      <c r="AF718" s="262"/>
      <c r="AG718" s="315"/>
      <c r="AH718" s="261"/>
      <c r="AI718" s="262"/>
    </row>
    <row r="719" spans="1:35" s="45" customFormat="1" ht="37.5">
      <c r="A719" s="296"/>
      <c r="B719" s="296"/>
      <c r="C719" s="365" t="s">
        <v>266</v>
      </c>
      <c r="D719" s="296">
        <v>1</v>
      </c>
      <c r="E719" s="296" t="s">
        <v>267</v>
      </c>
      <c r="F719" s="302" t="s">
        <v>1092</v>
      </c>
      <c r="G719" s="316"/>
      <c r="H719" s="296"/>
      <c r="I719" s="296" t="s">
        <v>269</v>
      </c>
      <c r="J719" s="296" t="s">
        <v>270</v>
      </c>
      <c r="K719" s="316"/>
      <c r="L719" s="304" t="s">
        <v>272</v>
      </c>
      <c r="M719" s="304" t="s">
        <v>273</v>
      </c>
      <c r="N719" s="296" t="s">
        <v>232</v>
      </c>
      <c r="O719" s="75" t="s">
        <v>41</v>
      </c>
      <c r="P719" s="79"/>
      <c r="Q719" s="75">
        <v>8</v>
      </c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498">
        <f t="shared" ref="AB719" si="231">SUM(P720:AA720)</f>
        <v>0</v>
      </c>
      <c r="AC719" s="273"/>
      <c r="AD719" s="352"/>
      <c r="AE719" s="352">
        <v>243215</v>
      </c>
      <c r="AF719" s="290" t="s">
        <v>929</v>
      </c>
      <c r="AG719" s="316">
        <v>20</v>
      </c>
      <c r="AH719" s="260">
        <f>SUM(P720:U720)</f>
        <v>0</v>
      </c>
      <c r="AI719" s="352"/>
    </row>
    <row r="720" spans="1:35" s="45" customFormat="1" ht="24" customHeight="1">
      <c r="A720" s="296"/>
      <c r="B720" s="296"/>
      <c r="C720" s="366"/>
      <c r="D720" s="296"/>
      <c r="E720" s="296"/>
      <c r="F720" s="302"/>
      <c r="G720" s="317"/>
      <c r="H720" s="296"/>
      <c r="I720" s="296"/>
      <c r="J720" s="296"/>
      <c r="K720" s="317"/>
      <c r="L720" s="304"/>
      <c r="M720" s="304"/>
      <c r="N720" s="296"/>
      <c r="O720" s="75" t="s">
        <v>19</v>
      </c>
      <c r="P720" s="79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375"/>
      <c r="AC720" s="273"/>
      <c r="AD720" s="290"/>
      <c r="AE720" s="290"/>
      <c r="AF720" s="290"/>
      <c r="AG720" s="317"/>
      <c r="AH720" s="260"/>
      <c r="AI720" s="290"/>
    </row>
    <row r="721" spans="1:35" s="45" customFormat="1">
      <c r="A721" s="296"/>
      <c r="B721" s="296"/>
      <c r="C721" s="365" t="s">
        <v>1022</v>
      </c>
      <c r="D721" s="296">
        <v>2</v>
      </c>
      <c r="E721" s="316" t="s">
        <v>274</v>
      </c>
      <c r="F721" s="302" t="s">
        <v>1093</v>
      </c>
      <c r="G721" s="316"/>
      <c r="H721" s="296"/>
      <c r="I721" s="296" t="s">
        <v>269</v>
      </c>
      <c r="J721" s="296" t="s">
        <v>270</v>
      </c>
      <c r="K721" s="316"/>
      <c r="L721" s="304" t="s">
        <v>272</v>
      </c>
      <c r="M721" s="304" t="s">
        <v>275</v>
      </c>
      <c r="N721" s="296" t="s">
        <v>265</v>
      </c>
      <c r="O721" s="75" t="s">
        <v>42</v>
      </c>
      <c r="P721" s="51"/>
      <c r="Q721" s="52"/>
      <c r="R721" s="53">
        <v>1</v>
      </c>
      <c r="S721" s="53"/>
      <c r="T721" s="53"/>
      <c r="U721" s="53"/>
      <c r="V721" s="53"/>
      <c r="W721" s="53"/>
      <c r="X721" s="53">
        <v>1</v>
      </c>
      <c r="Y721" s="52"/>
      <c r="Z721" s="52"/>
      <c r="AA721" s="52"/>
      <c r="AB721" s="498">
        <f t="shared" ref="AB721" si="232">SUM(P722:AA722)</f>
        <v>36400</v>
      </c>
      <c r="AC721" s="273"/>
      <c r="AD721" s="273"/>
      <c r="AE721" s="273"/>
      <c r="AF721" s="273"/>
      <c r="AG721" s="316">
        <v>40</v>
      </c>
      <c r="AH721" s="260">
        <f>SUM(P722:U722)</f>
        <v>22000</v>
      </c>
      <c r="AI721" s="273"/>
    </row>
    <row r="722" spans="1:35" s="45" customFormat="1" ht="65.650000000000006" customHeight="1">
      <c r="A722" s="296"/>
      <c r="B722" s="296"/>
      <c r="C722" s="366"/>
      <c r="D722" s="296"/>
      <c r="E722" s="499"/>
      <c r="F722" s="302"/>
      <c r="G722" s="317"/>
      <c r="H722" s="296"/>
      <c r="I722" s="296"/>
      <c r="J722" s="296"/>
      <c r="K722" s="317"/>
      <c r="L722" s="304"/>
      <c r="M722" s="304"/>
      <c r="N722" s="296"/>
      <c r="O722" s="75" t="s">
        <v>19</v>
      </c>
      <c r="P722" s="95">
        <v>3000</v>
      </c>
      <c r="Q722" s="96">
        <v>6000</v>
      </c>
      <c r="R722" s="53">
        <v>3000</v>
      </c>
      <c r="S722" s="53"/>
      <c r="T722" s="53"/>
      <c r="U722" s="53">
        <v>10000</v>
      </c>
      <c r="V722" s="53">
        <v>4400</v>
      </c>
      <c r="W722" s="53">
        <v>5000</v>
      </c>
      <c r="X722" s="53">
        <v>5000</v>
      </c>
      <c r="Y722" s="52"/>
      <c r="Z722" s="52"/>
      <c r="AA722" s="52"/>
      <c r="AB722" s="375"/>
      <c r="AC722" s="273"/>
      <c r="AD722" s="273"/>
      <c r="AE722" s="273"/>
      <c r="AF722" s="273"/>
      <c r="AG722" s="317"/>
      <c r="AH722" s="260"/>
      <c r="AI722" s="273"/>
    </row>
    <row r="723" spans="1:35" s="45" customFormat="1" ht="18" customHeight="1">
      <c r="A723" s="296"/>
      <c r="B723" s="296"/>
      <c r="C723" s="365" t="s">
        <v>276</v>
      </c>
      <c r="D723" s="296">
        <v>3</v>
      </c>
      <c r="E723" s="296" t="s">
        <v>277</v>
      </c>
      <c r="F723" s="302" t="s">
        <v>1094</v>
      </c>
      <c r="G723" s="316"/>
      <c r="H723" s="296"/>
      <c r="I723" s="296" t="s">
        <v>269</v>
      </c>
      <c r="J723" s="296" t="s">
        <v>270</v>
      </c>
      <c r="K723" s="316"/>
      <c r="L723" s="304" t="s">
        <v>272</v>
      </c>
      <c r="M723" s="304" t="s">
        <v>273</v>
      </c>
      <c r="N723" s="296" t="s">
        <v>232</v>
      </c>
      <c r="O723" s="75" t="s">
        <v>41</v>
      </c>
      <c r="P723" s="79"/>
      <c r="Q723" s="88"/>
      <c r="R723" s="88"/>
      <c r="S723" s="88"/>
      <c r="T723" s="88"/>
      <c r="U723" s="88"/>
      <c r="V723" s="88"/>
      <c r="W723" s="88"/>
      <c r="X723" s="88"/>
      <c r="Y723" s="88">
        <v>8</v>
      </c>
      <c r="Z723" s="88"/>
      <c r="AA723" s="88"/>
      <c r="AB723" s="498">
        <f t="shared" ref="AB723" si="233">SUM(P724:AA724)</f>
        <v>0</v>
      </c>
      <c r="AC723" s="273"/>
      <c r="AD723" s="273"/>
      <c r="AE723" s="273"/>
      <c r="AF723" s="273"/>
      <c r="AG723" s="316">
        <v>20</v>
      </c>
      <c r="AH723" s="260">
        <f>SUM(P724:U724)</f>
        <v>0</v>
      </c>
      <c r="AI723" s="273"/>
    </row>
    <row r="724" spans="1:35" s="45" customFormat="1" ht="52.15" customHeight="1">
      <c r="A724" s="296"/>
      <c r="B724" s="296"/>
      <c r="C724" s="366"/>
      <c r="D724" s="296"/>
      <c r="E724" s="296"/>
      <c r="F724" s="302"/>
      <c r="G724" s="317"/>
      <c r="H724" s="296"/>
      <c r="I724" s="296"/>
      <c r="J724" s="296"/>
      <c r="K724" s="317"/>
      <c r="L724" s="304"/>
      <c r="M724" s="304"/>
      <c r="N724" s="296"/>
      <c r="O724" s="75" t="s">
        <v>19</v>
      </c>
      <c r="P724" s="79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375"/>
      <c r="AC724" s="273"/>
      <c r="AD724" s="273"/>
      <c r="AE724" s="273"/>
      <c r="AF724" s="273"/>
      <c r="AG724" s="317"/>
      <c r="AH724" s="260"/>
      <c r="AI724" s="273"/>
    </row>
    <row r="725" spans="1:35" s="45" customFormat="1">
      <c r="A725" s="296"/>
      <c r="B725" s="296"/>
      <c r="C725" s="365" t="s">
        <v>278</v>
      </c>
      <c r="D725" s="296">
        <v>4</v>
      </c>
      <c r="E725" s="296" t="s">
        <v>279</v>
      </c>
      <c r="F725" s="302" t="s">
        <v>1092</v>
      </c>
      <c r="G725" s="316"/>
      <c r="H725" s="296"/>
      <c r="I725" s="296" t="s">
        <v>269</v>
      </c>
      <c r="J725" s="296" t="s">
        <v>280</v>
      </c>
      <c r="K725" s="316"/>
      <c r="L725" s="304" t="s">
        <v>272</v>
      </c>
      <c r="M725" s="304" t="s">
        <v>275</v>
      </c>
      <c r="N725" s="296" t="s">
        <v>43</v>
      </c>
      <c r="O725" s="75" t="s">
        <v>42</v>
      </c>
      <c r="P725" s="79"/>
      <c r="Q725" s="88"/>
      <c r="R725" s="88"/>
      <c r="S725" s="88"/>
      <c r="T725" s="88">
        <v>1</v>
      </c>
      <c r="U725" s="88"/>
      <c r="V725" s="88"/>
      <c r="W725" s="223"/>
      <c r="X725" s="88"/>
      <c r="Y725" s="88"/>
      <c r="Z725" s="88"/>
      <c r="AA725" s="88"/>
      <c r="AB725" s="498">
        <f t="shared" ref="AB725" si="234">SUM(P726:AA726)</f>
        <v>0</v>
      </c>
      <c r="AC725" s="273"/>
      <c r="AD725" s="273"/>
      <c r="AE725" s="273"/>
      <c r="AF725" s="273"/>
      <c r="AG725" s="316">
        <v>20</v>
      </c>
      <c r="AH725" s="260">
        <f>SUM(P726:U726)</f>
        <v>0</v>
      </c>
      <c r="AI725" s="273"/>
    </row>
    <row r="726" spans="1:35" s="45" customFormat="1" ht="28.15" customHeight="1">
      <c r="A726" s="296"/>
      <c r="B726" s="296"/>
      <c r="C726" s="366"/>
      <c r="D726" s="296"/>
      <c r="E726" s="296"/>
      <c r="F726" s="302"/>
      <c r="G726" s="317"/>
      <c r="H726" s="296"/>
      <c r="I726" s="296"/>
      <c r="J726" s="296"/>
      <c r="K726" s="317"/>
      <c r="L726" s="304"/>
      <c r="M726" s="304"/>
      <c r="N726" s="296"/>
      <c r="O726" s="75" t="s">
        <v>19</v>
      </c>
      <c r="P726" s="79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375"/>
      <c r="AC726" s="273"/>
      <c r="AD726" s="273"/>
      <c r="AE726" s="273"/>
      <c r="AF726" s="273"/>
      <c r="AG726" s="317"/>
      <c r="AH726" s="260"/>
      <c r="AI726" s="273"/>
    </row>
    <row r="727" spans="1:35">
      <c r="A727" s="43"/>
      <c r="B727" s="43"/>
      <c r="C727" s="43"/>
      <c r="D727" s="101"/>
      <c r="E727" s="101"/>
      <c r="F727" s="101"/>
      <c r="G727" s="107"/>
      <c r="H727" s="107"/>
    </row>
    <row r="728" spans="1:35">
      <c r="A728" s="43"/>
      <c r="B728" s="43"/>
      <c r="C728" s="43"/>
      <c r="D728" s="101"/>
      <c r="E728" s="101"/>
      <c r="F728" s="101"/>
      <c r="G728" s="107"/>
      <c r="H728" s="107"/>
    </row>
    <row r="729" spans="1:35">
      <c r="A729" s="43"/>
      <c r="B729" s="43"/>
      <c r="C729" s="43"/>
      <c r="D729" s="101"/>
      <c r="E729" s="101"/>
      <c r="F729" s="101"/>
      <c r="G729" s="107"/>
      <c r="H729" s="107"/>
    </row>
    <row r="730" spans="1:35">
      <c r="A730" s="43"/>
      <c r="B730" s="43"/>
      <c r="C730" s="43"/>
      <c r="D730" s="101"/>
      <c r="E730" s="101"/>
      <c r="F730" s="101"/>
      <c r="G730" s="107"/>
      <c r="H730" s="107"/>
    </row>
    <row r="731" spans="1:35">
      <c r="A731" s="43"/>
      <c r="B731" s="43"/>
      <c r="C731" s="43"/>
      <c r="D731" s="101"/>
      <c r="E731" s="101"/>
      <c r="F731" s="101"/>
      <c r="G731" s="107"/>
      <c r="H731" s="107"/>
    </row>
  </sheetData>
  <sheetProtection formatCells="0" formatColumns="0" formatRows="0" insertColumns="0" insertRows="0" insertHyperlinks="0" deleteColumns="0" deleteRows="0" sort="0" autoFilter="0" pivotTables="0"/>
  <autoFilter ref="A1:AG726" xr:uid="{00000000-0001-0000-0000-000000000000}"/>
  <mergeCells count="7586">
    <mergeCell ref="AI717:AI718"/>
    <mergeCell ref="AI719:AI720"/>
    <mergeCell ref="AI721:AI722"/>
    <mergeCell ref="AI723:AI724"/>
    <mergeCell ref="AI725:AI726"/>
    <mergeCell ref="AI680:AI681"/>
    <mergeCell ref="AI683:AI684"/>
    <mergeCell ref="AI685:AI686"/>
    <mergeCell ref="AI687:AI688"/>
    <mergeCell ref="AI689:AI690"/>
    <mergeCell ref="AI691:AI692"/>
    <mergeCell ref="AI694:AI695"/>
    <mergeCell ref="AI696:AI697"/>
    <mergeCell ref="AI698:AI699"/>
    <mergeCell ref="AI700:AI701"/>
    <mergeCell ref="AI702:AI703"/>
    <mergeCell ref="AI704:AI705"/>
    <mergeCell ref="AI707:AI708"/>
    <mergeCell ref="AI709:AI710"/>
    <mergeCell ref="AI711:AI712"/>
    <mergeCell ref="AI713:AI714"/>
    <mergeCell ref="AI715:AI716"/>
    <mergeCell ref="AI644:AI645"/>
    <mergeCell ref="AI646:AI647"/>
    <mergeCell ref="AI648:AI649"/>
    <mergeCell ref="AI650:AI651"/>
    <mergeCell ref="AI652:AI653"/>
    <mergeCell ref="AI654:AI655"/>
    <mergeCell ref="AI656:AI657"/>
    <mergeCell ref="AI660:AI661"/>
    <mergeCell ref="AI662:AI663"/>
    <mergeCell ref="AI664:AI665"/>
    <mergeCell ref="AI666:AI667"/>
    <mergeCell ref="AI668:AI669"/>
    <mergeCell ref="AI670:AI671"/>
    <mergeCell ref="AI672:AI673"/>
    <mergeCell ref="AI674:AI675"/>
    <mergeCell ref="AI676:AI677"/>
    <mergeCell ref="AI678:AI679"/>
    <mergeCell ref="AI609:AI610"/>
    <mergeCell ref="AI611:AI612"/>
    <mergeCell ref="AI613:AI614"/>
    <mergeCell ref="AI615:AI616"/>
    <mergeCell ref="AI617:AI618"/>
    <mergeCell ref="AI619:AI620"/>
    <mergeCell ref="AI621:AI622"/>
    <mergeCell ref="AI623:AI624"/>
    <mergeCell ref="AI625:AI626"/>
    <mergeCell ref="AI627:AI628"/>
    <mergeCell ref="AI629:AI630"/>
    <mergeCell ref="AI632:AI633"/>
    <mergeCell ref="AI634:AI635"/>
    <mergeCell ref="AI636:AI637"/>
    <mergeCell ref="AI638:AI639"/>
    <mergeCell ref="AI640:AI641"/>
    <mergeCell ref="AI642:AI643"/>
    <mergeCell ref="AI574:AI575"/>
    <mergeCell ref="AI576:AI577"/>
    <mergeCell ref="AI578:AI579"/>
    <mergeCell ref="AI580:AI581"/>
    <mergeCell ref="AI582:AI583"/>
    <mergeCell ref="AI584:AI585"/>
    <mergeCell ref="AI586:AI587"/>
    <mergeCell ref="AI588:AI589"/>
    <mergeCell ref="AI590:AI591"/>
    <mergeCell ref="AI592:AI593"/>
    <mergeCell ref="AI594:AI595"/>
    <mergeCell ref="AI596:AI597"/>
    <mergeCell ref="AI598:AI599"/>
    <mergeCell ref="AI600:AI601"/>
    <mergeCell ref="AI602:AI603"/>
    <mergeCell ref="AI604:AI605"/>
    <mergeCell ref="AI607:AI608"/>
    <mergeCell ref="AI540:AI541"/>
    <mergeCell ref="AI542:AI543"/>
    <mergeCell ref="AI544:AI545"/>
    <mergeCell ref="AI546:AI547"/>
    <mergeCell ref="AI548:AI549"/>
    <mergeCell ref="AI550:AI551"/>
    <mergeCell ref="AI552:AI553"/>
    <mergeCell ref="AI554:AI555"/>
    <mergeCell ref="AI556:AI557"/>
    <mergeCell ref="AI558:AI559"/>
    <mergeCell ref="AI560:AI561"/>
    <mergeCell ref="AI562:AI563"/>
    <mergeCell ref="AI564:AI565"/>
    <mergeCell ref="AI566:AI567"/>
    <mergeCell ref="AI568:AI569"/>
    <mergeCell ref="AI570:AI571"/>
    <mergeCell ref="AI572:AI573"/>
    <mergeCell ref="AI506:AI507"/>
    <mergeCell ref="AI508:AI509"/>
    <mergeCell ref="AI510:AI511"/>
    <mergeCell ref="AI512:AI513"/>
    <mergeCell ref="AI514:AI515"/>
    <mergeCell ref="AI516:AI517"/>
    <mergeCell ref="AI518:AI519"/>
    <mergeCell ref="AI520:AI521"/>
    <mergeCell ref="AI522:AI523"/>
    <mergeCell ref="AI524:AI525"/>
    <mergeCell ref="AI526:AI527"/>
    <mergeCell ref="AI528:AI529"/>
    <mergeCell ref="AI530:AI531"/>
    <mergeCell ref="AI532:AI533"/>
    <mergeCell ref="AI534:AI535"/>
    <mergeCell ref="AI536:AI537"/>
    <mergeCell ref="AI538:AI539"/>
    <mergeCell ref="AI469:AI470"/>
    <mergeCell ref="AI471:AI472"/>
    <mergeCell ref="AI473:AI474"/>
    <mergeCell ref="AI475:AI476"/>
    <mergeCell ref="AI477:AI478"/>
    <mergeCell ref="AI479:AI480"/>
    <mergeCell ref="AI481:AI482"/>
    <mergeCell ref="AI483:AI484"/>
    <mergeCell ref="AI485:AI486"/>
    <mergeCell ref="AI487:AI488"/>
    <mergeCell ref="AI490:AI491"/>
    <mergeCell ref="AI492:AI493"/>
    <mergeCell ref="AI494:AI495"/>
    <mergeCell ref="AI496:AI497"/>
    <mergeCell ref="AI498:AI499"/>
    <mergeCell ref="AI500:AI501"/>
    <mergeCell ref="AI504:AI505"/>
    <mergeCell ref="AI434:AI435"/>
    <mergeCell ref="AI436:AI437"/>
    <mergeCell ref="AI438:AI439"/>
    <mergeCell ref="AI440:AI441"/>
    <mergeCell ref="AI442:AI443"/>
    <mergeCell ref="AI444:AI445"/>
    <mergeCell ref="AI447:AI448"/>
    <mergeCell ref="AI449:AI450"/>
    <mergeCell ref="AI451:AI452"/>
    <mergeCell ref="AI453:AI454"/>
    <mergeCell ref="AI455:AI456"/>
    <mergeCell ref="AI457:AI458"/>
    <mergeCell ref="AI459:AI460"/>
    <mergeCell ref="AI461:AI462"/>
    <mergeCell ref="AI463:AI464"/>
    <mergeCell ref="AI465:AI466"/>
    <mergeCell ref="AI467:AI468"/>
    <mergeCell ref="AI396:AI397"/>
    <mergeCell ref="AI398:AI399"/>
    <mergeCell ref="AI400:AI401"/>
    <mergeCell ref="AI403:AI404"/>
    <mergeCell ref="AI405:AI406"/>
    <mergeCell ref="AI407:AI408"/>
    <mergeCell ref="AI409:AI410"/>
    <mergeCell ref="AI411:AI412"/>
    <mergeCell ref="AI413:AI414"/>
    <mergeCell ref="AI415:AI416"/>
    <mergeCell ref="AI417:AI418"/>
    <mergeCell ref="AI420:AI421"/>
    <mergeCell ref="AI422:AI423"/>
    <mergeCell ref="AI424:AI425"/>
    <mergeCell ref="AI426:AI427"/>
    <mergeCell ref="AI428:AI429"/>
    <mergeCell ref="AI430:AI431"/>
    <mergeCell ref="AI360:AI361"/>
    <mergeCell ref="AI362:AI363"/>
    <mergeCell ref="AI364:AI365"/>
    <mergeCell ref="AI366:AI367"/>
    <mergeCell ref="AI368:AI369"/>
    <mergeCell ref="AI370:AI371"/>
    <mergeCell ref="AI372:AI373"/>
    <mergeCell ref="AI374:AI375"/>
    <mergeCell ref="AI376:AI377"/>
    <mergeCell ref="AI378:AI379"/>
    <mergeCell ref="AI380:AI381"/>
    <mergeCell ref="AI382:AI383"/>
    <mergeCell ref="AI384:AI385"/>
    <mergeCell ref="AI386:AI387"/>
    <mergeCell ref="AI388:AI389"/>
    <mergeCell ref="AI392:AI393"/>
    <mergeCell ref="AI394:AI395"/>
    <mergeCell ref="AI324:AI325"/>
    <mergeCell ref="AI326:AI327"/>
    <mergeCell ref="AI328:AI329"/>
    <mergeCell ref="AI330:AI331"/>
    <mergeCell ref="AI332:AI333"/>
    <mergeCell ref="AI334:AI335"/>
    <mergeCell ref="AI336:AI337"/>
    <mergeCell ref="AI338:AI339"/>
    <mergeCell ref="AI341:AI342"/>
    <mergeCell ref="AI343:AI344"/>
    <mergeCell ref="AI345:AI346"/>
    <mergeCell ref="AI347:AI348"/>
    <mergeCell ref="AI349:AI350"/>
    <mergeCell ref="AI351:AI352"/>
    <mergeCell ref="AI353:AI354"/>
    <mergeCell ref="AI356:AI357"/>
    <mergeCell ref="AI358:AI359"/>
    <mergeCell ref="AI288:AI289"/>
    <mergeCell ref="AI290:AI291"/>
    <mergeCell ref="AI292:AI293"/>
    <mergeCell ref="AI294:AI295"/>
    <mergeCell ref="AI298:AI299"/>
    <mergeCell ref="AI300:AI301"/>
    <mergeCell ref="AI302:AI303"/>
    <mergeCell ref="AI304:AI305"/>
    <mergeCell ref="AI306:AI307"/>
    <mergeCell ref="AI308:AI309"/>
    <mergeCell ref="AI310:AI311"/>
    <mergeCell ref="AI312:AI313"/>
    <mergeCell ref="AI314:AI315"/>
    <mergeCell ref="AI316:AI317"/>
    <mergeCell ref="AI318:AI319"/>
    <mergeCell ref="AI320:AI321"/>
    <mergeCell ref="AI322:AI323"/>
    <mergeCell ref="AI251:AI252"/>
    <mergeCell ref="AI253:AI254"/>
    <mergeCell ref="AI255:AI256"/>
    <mergeCell ref="AI257:AI258"/>
    <mergeCell ref="AI259:AI260"/>
    <mergeCell ref="AI262:AI263"/>
    <mergeCell ref="AI264:AI265"/>
    <mergeCell ref="AI266:AI267"/>
    <mergeCell ref="AI268:AI269"/>
    <mergeCell ref="AI270:AI271"/>
    <mergeCell ref="AI272:AI273"/>
    <mergeCell ref="AI274:AI275"/>
    <mergeCell ref="AI276:AI277"/>
    <mergeCell ref="AI278:AI279"/>
    <mergeCell ref="AI280:AI281"/>
    <mergeCell ref="AI282:AI283"/>
    <mergeCell ref="AI286:AI287"/>
    <mergeCell ref="AI217:AI218"/>
    <mergeCell ref="AI219:AI220"/>
    <mergeCell ref="AI221:AI222"/>
    <mergeCell ref="AI223:AI224"/>
    <mergeCell ref="AI225:AI226"/>
    <mergeCell ref="AI227:AI228"/>
    <mergeCell ref="AI229:AI230"/>
    <mergeCell ref="AI231:AI232"/>
    <mergeCell ref="AI233:AI234"/>
    <mergeCell ref="AI235:AI236"/>
    <mergeCell ref="AI237:AI238"/>
    <mergeCell ref="AI239:AI240"/>
    <mergeCell ref="AI241:AI242"/>
    <mergeCell ref="AI243:AI244"/>
    <mergeCell ref="AI245:AI246"/>
    <mergeCell ref="AI247:AI248"/>
    <mergeCell ref="AI249:AI250"/>
    <mergeCell ref="AI183:AI184"/>
    <mergeCell ref="AI185:AI186"/>
    <mergeCell ref="AI187:AI188"/>
    <mergeCell ref="AI189:AI190"/>
    <mergeCell ref="AI191:AI192"/>
    <mergeCell ref="AI193:AI194"/>
    <mergeCell ref="AI195:AI196"/>
    <mergeCell ref="AI197:AI198"/>
    <mergeCell ref="AI199:AI200"/>
    <mergeCell ref="AI201:AI202"/>
    <mergeCell ref="AI203:AI204"/>
    <mergeCell ref="AI205:AI206"/>
    <mergeCell ref="AI207:AI208"/>
    <mergeCell ref="AI209:AI210"/>
    <mergeCell ref="AI211:AI212"/>
    <mergeCell ref="AI213:AI214"/>
    <mergeCell ref="AI215:AI216"/>
    <mergeCell ref="AI149:AI150"/>
    <mergeCell ref="AI151:AI152"/>
    <mergeCell ref="AI153:AI154"/>
    <mergeCell ref="AI155:AI156"/>
    <mergeCell ref="AI157:AI158"/>
    <mergeCell ref="AI159:AI160"/>
    <mergeCell ref="AI161:AI162"/>
    <mergeCell ref="AI163:AI164"/>
    <mergeCell ref="AI165:AI166"/>
    <mergeCell ref="AI167:AI168"/>
    <mergeCell ref="AI169:AI170"/>
    <mergeCell ref="AI171:AI172"/>
    <mergeCell ref="AI173:AI174"/>
    <mergeCell ref="AI175:AI176"/>
    <mergeCell ref="AI177:AI178"/>
    <mergeCell ref="AI179:AI180"/>
    <mergeCell ref="AI181:AI182"/>
    <mergeCell ref="AI112:AI113"/>
    <mergeCell ref="AI114:AI115"/>
    <mergeCell ref="AI116:AI117"/>
    <mergeCell ref="AI118:AI119"/>
    <mergeCell ref="AI121:AI122"/>
    <mergeCell ref="AI123:AI124"/>
    <mergeCell ref="AI125:AI126"/>
    <mergeCell ref="AI127:AI128"/>
    <mergeCell ref="AI129:AI130"/>
    <mergeCell ref="AI131:AI132"/>
    <mergeCell ref="AI133:AI134"/>
    <mergeCell ref="AI135:AI136"/>
    <mergeCell ref="AI139:AI140"/>
    <mergeCell ref="AI141:AI142"/>
    <mergeCell ref="AI143:AI144"/>
    <mergeCell ref="AI145:AI146"/>
    <mergeCell ref="AI147:AI148"/>
    <mergeCell ref="AI77:AI78"/>
    <mergeCell ref="AI79:AI80"/>
    <mergeCell ref="AI81:AI82"/>
    <mergeCell ref="AI83:AI84"/>
    <mergeCell ref="AI85:AI86"/>
    <mergeCell ref="AI87:AI88"/>
    <mergeCell ref="AI89:AI90"/>
    <mergeCell ref="AI91:AI92"/>
    <mergeCell ref="AI93:AI94"/>
    <mergeCell ref="AI95:AI96"/>
    <mergeCell ref="AI97:AI98"/>
    <mergeCell ref="AI99:AI100"/>
    <mergeCell ref="AI101:AI102"/>
    <mergeCell ref="AI103:AI104"/>
    <mergeCell ref="AI105:AI106"/>
    <mergeCell ref="AI107:AI108"/>
    <mergeCell ref="AI110:AI111"/>
    <mergeCell ref="AI43:AI44"/>
    <mergeCell ref="AI45:AI46"/>
    <mergeCell ref="AI47:AI48"/>
    <mergeCell ref="AI49:AI50"/>
    <mergeCell ref="AI51:AI52"/>
    <mergeCell ref="AI53:AI54"/>
    <mergeCell ref="AI55:AI56"/>
    <mergeCell ref="AI57:AI58"/>
    <mergeCell ref="AI59:AI60"/>
    <mergeCell ref="AI61:AI62"/>
    <mergeCell ref="AI63:AI64"/>
    <mergeCell ref="AI65:AI66"/>
    <mergeCell ref="AI67:AI68"/>
    <mergeCell ref="AI69:AI70"/>
    <mergeCell ref="AI71:AI72"/>
    <mergeCell ref="AI73:AI74"/>
    <mergeCell ref="AI75:AI76"/>
    <mergeCell ref="AI4:AI5"/>
    <mergeCell ref="AI9:AI10"/>
    <mergeCell ref="AI11:AI12"/>
    <mergeCell ref="AI13:AI14"/>
    <mergeCell ref="AI15:AI16"/>
    <mergeCell ref="AI17:AI18"/>
    <mergeCell ref="AI19:AI20"/>
    <mergeCell ref="AI21:AI22"/>
    <mergeCell ref="AI23:AI24"/>
    <mergeCell ref="AI25:AI26"/>
    <mergeCell ref="AI29:AI30"/>
    <mergeCell ref="AI31:AI32"/>
    <mergeCell ref="AI33:AI34"/>
    <mergeCell ref="AI35:AI36"/>
    <mergeCell ref="AI37:AI38"/>
    <mergeCell ref="AI39:AI40"/>
    <mergeCell ref="AI41:AI42"/>
    <mergeCell ref="AF725:AF726"/>
    <mergeCell ref="AG725:AG726"/>
    <mergeCell ref="AH725:AH726"/>
    <mergeCell ref="M725:M726"/>
    <mergeCell ref="N725:N726"/>
    <mergeCell ref="AB725:AB726"/>
    <mergeCell ref="AC725:AC726"/>
    <mergeCell ref="AD725:AD726"/>
    <mergeCell ref="AE725:AE726"/>
    <mergeCell ref="G725:G726"/>
    <mergeCell ref="H725:H726"/>
    <mergeCell ref="I725:I726"/>
    <mergeCell ref="J725:J726"/>
    <mergeCell ref="K725:K726"/>
    <mergeCell ref="L725:L726"/>
    <mergeCell ref="A725:A726"/>
    <mergeCell ref="B725:B726"/>
    <mergeCell ref="C725:C726"/>
    <mergeCell ref="D725:D726"/>
    <mergeCell ref="E725:E726"/>
    <mergeCell ref="F725:F726"/>
    <mergeCell ref="AC723:AC724"/>
    <mergeCell ref="AD723:AD724"/>
    <mergeCell ref="AE723:AE724"/>
    <mergeCell ref="AF723:AF724"/>
    <mergeCell ref="AG723:AG724"/>
    <mergeCell ref="AH723:AH724"/>
    <mergeCell ref="J723:J724"/>
    <mergeCell ref="K723:K724"/>
    <mergeCell ref="L723:L724"/>
    <mergeCell ref="M723:M724"/>
    <mergeCell ref="N723:N724"/>
    <mergeCell ref="AB723:AB724"/>
    <mergeCell ref="AH721:AH722"/>
    <mergeCell ref="A723:A724"/>
    <mergeCell ref="B723:B724"/>
    <mergeCell ref="C723:C724"/>
    <mergeCell ref="D723:D724"/>
    <mergeCell ref="E723:E724"/>
    <mergeCell ref="F723:F724"/>
    <mergeCell ref="G723:G724"/>
    <mergeCell ref="H723:H724"/>
    <mergeCell ref="I723:I724"/>
    <mergeCell ref="AB721:AB722"/>
    <mergeCell ref="AC721:AC722"/>
    <mergeCell ref="AD721:AD722"/>
    <mergeCell ref="AE721:AE722"/>
    <mergeCell ref="AF721:AF722"/>
    <mergeCell ref="AG721:AG722"/>
    <mergeCell ref="I721:I722"/>
    <mergeCell ref="J721:J722"/>
    <mergeCell ref="K721:K722"/>
    <mergeCell ref="L721:L722"/>
    <mergeCell ref="M721:M722"/>
    <mergeCell ref="N721:N722"/>
    <mergeCell ref="AG719:AG720"/>
    <mergeCell ref="AH719:AH720"/>
    <mergeCell ref="A721:A722"/>
    <mergeCell ref="B721:B722"/>
    <mergeCell ref="C721:C722"/>
    <mergeCell ref="D721:D722"/>
    <mergeCell ref="E721:E722"/>
    <mergeCell ref="F721:F722"/>
    <mergeCell ref="G721:G722"/>
    <mergeCell ref="H721:H722"/>
    <mergeCell ref="N719:N720"/>
    <mergeCell ref="AB719:AB720"/>
    <mergeCell ref="AC719:AC720"/>
    <mergeCell ref="AD719:AD720"/>
    <mergeCell ref="AE719:AE720"/>
    <mergeCell ref="AF719:AF720"/>
    <mergeCell ref="H719:H720"/>
    <mergeCell ref="I719:I720"/>
    <mergeCell ref="J719:J720"/>
    <mergeCell ref="K719:K720"/>
    <mergeCell ref="L719:L720"/>
    <mergeCell ref="M719:M720"/>
    <mergeCell ref="AF717:AF718"/>
    <mergeCell ref="AG717:AG718"/>
    <mergeCell ref="AH717:AH718"/>
    <mergeCell ref="A719:A720"/>
    <mergeCell ref="B719:B720"/>
    <mergeCell ref="C719:C720"/>
    <mergeCell ref="D719:D720"/>
    <mergeCell ref="E719:E720"/>
    <mergeCell ref="F719:F720"/>
    <mergeCell ref="G719:G720"/>
    <mergeCell ref="M717:M718"/>
    <mergeCell ref="N717:N718"/>
    <mergeCell ref="AB717:AB718"/>
    <mergeCell ref="AC717:AC718"/>
    <mergeCell ref="AD717:AD718"/>
    <mergeCell ref="AE717:AE718"/>
    <mergeCell ref="G717:G718"/>
    <mergeCell ref="H717:H718"/>
    <mergeCell ref="I717:I718"/>
    <mergeCell ref="J717:J718"/>
    <mergeCell ref="K717:K718"/>
    <mergeCell ref="L717:L718"/>
    <mergeCell ref="A717:A718"/>
    <mergeCell ref="B717:B718"/>
    <mergeCell ref="C717:C718"/>
    <mergeCell ref="D717:D718"/>
    <mergeCell ref="E717:E718"/>
    <mergeCell ref="F717:F718"/>
    <mergeCell ref="AC715:AC716"/>
    <mergeCell ref="AD715:AD716"/>
    <mergeCell ref="AE715:AE716"/>
    <mergeCell ref="AF715:AF716"/>
    <mergeCell ref="AG715:AG716"/>
    <mergeCell ref="AH715:AH716"/>
    <mergeCell ref="J715:J716"/>
    <mergeCell ref="K715:K716"/>
    <mergeCell ref="L715:L716"/>
    <mergeCell ref="M715:M716"/>
    <mergeCell ref="N715:N716"/>
    <mergeCell ref="AB715:AB716"/>
    <mergeCell ref="AH713:AH714"/>
    <mergeCell ref="A715:A716"/>
    <mergeCell ref="B715:B716"/>
    <mergeCell ref="C715:C716"/>
    <mergeCell ref="D715:D716"/>
    <mergeCell ref="E715:E716"/>
    <mergeCell ref="F715:F716"/>
    <mergeCell ref="G715:G716"/>
    <mergeCell ref="H715:H716"/>
    <mergeCell ref="I715:I716"/>
    <mergeCell ref="AB713:AB714"/>
    <mergeCell ref="AC713:AC714"/>
    <mergeCell ref="AD713:AD714"/>
    <mergeCell ref="AE713:AE714"/>
    <mergeCell ref="AF713:AF714"/>
    <mergeCell ref="AG713:AG714"/>
    <mergeCell ref="I713:I714"/>
    <mergeCell ref="J713:J714"/>
    <mergeCell ref="K713:K714"/>
    <mergeCell ref="L713:L714"/>
    <mergeCell ref="M713:M714"/>
    <mergeCell ref="N713:N714"/>
    <mergeCell ref="AG711:AG712"/>
    <mergeCell ref="AH711:AH712"/>
    <mergeCell ref="A713:A714"/>
    <mergeCell ref="B713:B714"/>
    <mergeCell ref="C713:C714"/>
    <mergeCell ref="D713:D714"/>
    <mergeCell ref="E713:E714"/>
    <mergeCell ref="F713:F714"/>
    <mergeCell ref="G713:G714"/>
    <mergeCell ref="H713:H714"/>
    <mergeCell ref="N711:N712"/>
    <mergeCell ref="AB711:AB712"/>
    <mergeCell ref="AC711:AC712"/>
    <mergeCell ref="AD711:AD712"/>
    <mergeCell ref="AE711:AE712"/>
    <mergeCell ref="AF711:AF712"/>
    <mergeCell ref="H711:H712"/>
    <mergeCell ref="I711:I712"/>
    <mergeCell ref="J711:J712"/>
    <mergeCell ref="K711:K712"/>
    <mergeCell ref="L711:L712"/>
    <mergeCell ref="M711:M712"/>
    <mergeCell ref="AF709:AF710"/>
    <mergeCell ref="AG709:AG710"/>
    <mergeCell ref="AH709:AH710"/>
    <mergeCell ref="A711:A712"/>
    <mergeCell ref="B711:B712"/>
    <mergeCell ref="C711:C712"/>
    <mergeCell ref="D711:D712"/>
    <mergeCell ref="E711:E712"/>
    <mergeCell ref="F711:F712"/>
    <mergeCell ref="G711:G712"/>
    <mergeCell ref="M709:M710"/>
    <mergeCell ref="N709:N710"/>
    <mergeCell ref="AB709:AB710"/>
    <mergeCell ref="AC709:AC710"/>
    <mergeCell ref="AD709:AD710"/>
    <mergeCell ref="AE709:AE710"/>
    <mergeCell ref="G709:G710"/>
    <mergeCell ref="H709:H710"/>
    <mergeCell ref="I709:I710"/>
    <mergeCell ref="J709:J710"/>
    <mergeCell ref="K709:K710"/>
    <mergeCell ref="L709:L710"/>
    <mergeCell ref="A709:A710"/>
    <mergeCell ref="B709:B710"/>
    <mergeCell ref="C709:C710"/>
    <mergeCell ref="D709:D710"/>
    <mergeCell ref="E709:E710"/>
    <mergeCell ref="F709:F710"/>
    <mergeCell ref="AC707:AC708"/>
    <mergeCell ref="AD707:AD708"/>
    <mergeCell ref="AE707:AE708"/>
    <mergeCell ref="AF707:AF708"/>
    <mergeCell ref="AG707:AG708"/>
    <mergeCell ref="AH707:AH708"/>
    <mergeCell ref="J707:J708"/>
    <mergeCell ref="K707:K708"/>
    <mergeCell ref="L707:L708"/>
    <mergeCell ref="M707:M708"/>
    <mergeCell ref="N707:N708"/>
    <mergeCell ref="AB707:AB708"/>
    <mergeCell ref="AH704:AH705"/>
    <mergeCell ref="A707:A708"/>
    <mergeCell ref="B707:B708"/>
    <mergeCell ref="C707:C708"/>
    <mergeCell ref="D707:D708"/>
    <mergeCell ref="E707:E708"/>
    <mergeCell ref="F707:F708"/>
    <mergeCell ref="G707:G708"/>
    <mergeCell ref="H707:H708"/>
    <mergeCell ref="I707:I708"/>
    <mergeCell ref="AB704:AB705"/>
    <mergeCell ref="AC704:AC705"/>
    <mergeCell ref="AD704:AD705"/>
    <mergeCell ref="AE704:AE705"/>
    <mergeCell ref="AF704:AF705"/>
    <mergeCell ref="AG704:AG705"/>
    <mergeCell ref="I704:I705"/>
    <mergeCell ref="J704:J705"/>
    <mergeCell ref="K704:K705"/>
    <mergeCell ref="L704:L705"/>
    <mergeCell ref="M704:M705"/>
    <mergeCell ref="N704:N705"/>
    <mergeCell ref="AG702:AG703"/>
    <mergeCell ref="AH702:AH703"/>
    <mergeCell ref="A704:A705"/>
    <mergeCell ref="B704:B705"/>
    <mergeCell ref="C704:C705"/>
    <mergeCell ref="D704:D705"/>
    <mergeCell ref="E704:E705"/>
    <mergeCell ref="F704:F705"/>
    <mergeCell ref="G704:G705"/>
    <mergeCell ref="H704:H705"/>
    <mergeCell ref="N702:N703"/>
    <mergeCell ref="AB702:AB703"/>
    <mergeCell ref="AC702:AC703"/>
    <mergeCell ref="AD702:AD703"/>
    <mergeCell ref="AE702:AE703"/>
    <mergeCell ref="AF702:AF703"/>
    <mergeCell ref="H702:H703"/>
    <mergeCell ref="I702:I703"/>
    <mergeCell ref="J702:J703"/>
    <mergeCell ref="K702:K703"/>
    <mergeCell ref="L702:L703"/>
    <mergeCell ref="M702:M703"/>
    <mergeCell ref="AF700:AF701"/>
    <mergeCell ref="AG700:AG701"/>
    <mergeCell ref="AH700:AH701"/>
    <mergeCell ref="A702:A703"/>
    <mergeCell ref="B702:B703"/>
    <mergeCell ref="C702:C703"/>
    <mergeCell ref="D702:D703"/>
    <mergeCell ref="E702:E703"/>
    <mergeCell ref="F702:F703"/>
    <mergeCell ref="G702:G703"/>
    <mergeCell ref="M700:M701"/>
    <mergeCell ref="N700:N701"/>
    <mergeCell ref="AB700:AB701"/>
    <mergeCell ref="AC700:AC701"/>
    <mergeCell ref="AD700:AD701"/>
    <mergeCell ref="AE700:AE701"/>
    <mergeCell ref="G700:G701"/>
    <mergeCell ref="H700:H701"/>
    <mergeCell ref="I700:I701"/>
    <mergeCell ref="J700:J701"/>
    <mergeCell ref="K700:K701"/>
    <mergeCell ref="L700:L701"/>
    <mergeCell ref="A700:A701"/>
    <mergeCell ref="B700:B701"/>
    <mergeCell ref="C700:C701"/>
    <mergeCell ref="D700:D701"/>
    <mergeCell ref="E700:E701"/>
    <mergeCell ref="F700:F701"/>
    <mergeCell ref="AC698:AC699"/>
    <mergeCell ref="AD698:AD699"/>
    <mergeCell ref="AE698:AE699"/>
    <mergeCell ref="AF698:AF699"/>
    <mergeCell ref="AG698:AG699"/>
    <mergeCell ref="AH698:AH699"/>
    <mergeCell ref="J698:J699"/>
    <mergeCell ref="K698:K699"/>
    <mergeCell ref="L698:L699"/>
    <mergeCell ref="M698:M699"/>
    <mergeCell ref="N698:N699"/>
    <mergeCell ref="AB698:AB699"/>
    <mergeCell ref="AH696:AH697"/>
    <mergeCell ref="A698:A699"/>
    <mergeCell ref="B698:B699"/>
    <mergeCell ref="C698:C699"/>
    <mergeCell ref="D698:D699"/>
    <mergeCell ref="E698:E699"/>
    <mergeCell ref="F698:F699"/>
    <mergeCell ref="G698:G699"/>
    <mergeCell ref="H698:H699"/>
    <mergeCell ref="I698:I699"/>
    <mergeCell ref="AB696:AB697"/>
    <mergeCell ref="AC696:AC697"/>
    <mergeCell ref="AD696:AD697"/>
    <mergeCell ref="AE696:AE697"/>
    <mergeCell ref="AF696:AF697"/>
    <mergeCell ref="AG696:AG697"/>
    <mergeCell ref="I696:I697"/>
    <mergeCell ref="J696:J697"/>
    <mergeCell ref="K696:K697"/>
    <mergeCell ref="L696:L697"/>
    <mergeCell ref="M696:M697"/>
    <mergeCell ref="N696:N697"/>
    <mergeCell ref="AG694:AG695"/>
    <mergeCell ref="AH694:AH695"/>
    <mergeCell ref="A696:A697"/>
    <mergeCell ref="B696:B697"/>
    <mergeCell ref="C696:C697"/>
    <mergeCell ref="D696:D697"/>
    <mergeCell ref="E696:E697"/>
    <mergeCell ref="F696:F697"/>
    <mergeCell ref="G696:G697"/>
    <mergeCell ref="H696:H697"/>
    <mergeCell ref="N694:N695"/>
    <mergeCell ref="AB694:AB695"/>
    <mergeCell ref="AC694:AC695"/>
    <mergeCell ref="AD694:AD695"/>
    <mergeCell ref="AE694:AE695"/>
    <mergeCell ref="AF694:AF695"/>
    <mergeCell ref="H694:H695"/>
    <mergeCell ref="I694:I695"/>
    <mergeCell ref="J694:J695"/>
    <mergeCell ref="K694:K695"/>
    <mergeCell ref="L694:L695"/>
    <mergeCell ref="M694:M695"/>
    <mergeCell ref="AF691:AF692"/>
    <mergeCell ref="AG691:AG692"/>
    <mergeCell ref="AH691:AH692"/>
    <mergeCell ref="A694:A695"/>
    <mergeCell ref="B694:B695"/>
    <mergeCell ref="C694:C695"/>
    <mergeCell ref="D694:D695"/>
    <mergeCell ref="E694:E695"/>
    <mergeCell ref="F694:F695"/>
    <mergeCell ref="G694:G695"/>
    <mergeCell ref="M691:M692"/>
    <mergeCell ref="N691:N692"/>
    <mergeCell ref="AB691:AB692"/>
    <mergeCell ref="AC691:AC692"/>
    <mergeCell ref="AD691:AD692"/>
    <mergeCell ref="AE691:AE692"/>
    <mergeCell ref="G691:G692"/>
    <mergeCell ref="H691:H692"/>
    <mergeCell ref="I691:I692"/>
    <mergeCell ref="J691:J692"/>
    <mergeCell ref="K691:K692"/>
    <mergeCell ref="L691:L692"/>
    <mergeCell ref="A691:A692"/>
    <mergeCell ref="B691:B692"/>
    <mergeCell ref="C691:C692"/>
    <mergeCell ref="D691:D692"/>
    <mergeCell ref="E691:E692"/>
    <mergeCell ref="F691:F692"/>
    <mergeCell ref="AC689:AC690"/>
    <mergeCell ref="AD689:AD690"/>
    <mergeCell ref="AE689:AE690"/>
    <mergeCell ref="AF689:AF690"/>
    <mergeCell ref="AG689:AG690"/>
    <mergeCell ref="AH689:AH690"/>
    <mergeCell ref="J689:J690"/>
    <mergeCell ref="K689:K690"/>
    <mergeCell ref="L689:L690"/>
    <mergeCell ref="M689:M690"/>
    <mergeCell ref="N689:N690"/>
    <mergeCell ref="AB689:AB690"/>
    <mergeCell ref="AH687:AH688"/>
    <mergeCell ref="A689:A690"/>
    <mergeCell ref="B689:B690"/>
    <mergeCell ref="C689:C690"/>
    <mergeCell ref="D689:D690"/>
    <mergeCell ref="E689:E690"/>
    <mergeCell ref="F689:F690"/>
    <mergeCell ref="G689:G690"/>
    <mergeCell ref="H689:H690"/>
    <mergeCell ref="I689:I690"/>
    <mergeCell ref="AB687:AB688"/>
    <mergeCell ref="AC687:AC688"/>
    <mergeCell ref="AD687:AD688"/>
    <mergeCell ref="AE687:AE688"/>
    <mergeCell ref="AF687:AF688"/>
    <mergeCell ref="AG687:AG688"/>
    <mergeCell ref="I687:I688"/>
    <mergeCell ref="J687:J688"/>
    <mergeCell ref="K687:K688"/>
    <mergeCell ref="L687:L688"/>
    <mergeCell ref="M687:M688"/>
    <mergeCell ref="N687:N688"/>
    <mergeCell ref="AG685:AG686"/>
    <mergeCell ref="AH685:AH686"/>
    <mergeCell ref="A687:A688"/>
    <mergeCell ref="B687:B688"/>
    <mergeCell ref="C687:C688"/>
    <mergeCell ref="D687:D688"/>
    <mergeCell ref="E687:E688"/>
    <mergeCell ref="F687:F688"/>
    <mergeCell ref="G687:G688"/>
    <mergeCell ref="H687:H688"/>
    <mergeCell ref="N685:N686"/>
    <mergeCell ref="AB685:AB686"/>
    <mergeCell ref="AC685:AC686"/>
    <mergeCell ref="AD685:AD686"/>
    <mergeCell ref="AE685:AE686"/>
    <mergeCell ref="AF685:AF686"/>
    <mergeCell ref="H685:H686"/>
    <mergeCell ref="I685:I686"/>
    <mergeCell ref="J685:J686"/>
    <mergeCell ref="K685:K686"/>
    <mergeCell ref="L685:L686"/>
    <mergeCell ref="M685:M686"/>
    <mergeCell ref="AF683:AF684"/>
    <mergeCell ref="AG683:AG684"/>
    <mergeCell ref="AH683:AH684"/>
    <mergeCell ref="A685:A686"/>
    <mergeCell ref="B685:B686"/>
    <mergeCell ref="C685:C686"/>
    <mergeCell ref="D685:D686"/>
    <mergeCell ref="E685:E686"/>
    <mergeCell ref="F685:F686"/>
    <mergeCell ref="G685:G686"/>
    <mergeCell ref="M683:M684"/>
    <mergeCell ref="N683:N684"/>
    <mergeCell ref="AB683:AB684"/>
    <mergeCell ref="AC683:AC684"/>
    <mergeCell ref="AD683:AD684"/>
    <mergeCell ref="AE683:AE684"/>
    <mergeCell ref="G683:G684"/>
    <mergeCell ref="H683:H684"/>
    <mergeCell ref="I683:I684"/>
    <mergeCell ref="J683:J684"/>
    <mergeCell ref="K683:K684"/>
    <mergeCell ref="L683:L684"/>
    <mergeCell ref="A683:A684"/>
    <mergeCell ref="B683:B684"/>
    <mergeCell ref="C683:C684"/>
    <mergeCell ref="D683:D684"/>
    <mergeCell ref="E683:E684"/>
    <mergeCell ref="F683:F684"/>
    <mergeCell ref="AC680:AC681"/>
    <mergeCell ref="AD680:AD681"/>
    <mergeCell ref="AE680:AE681"/>
    <mergeCell ref="AF680:AF681"/>
    <mergeCell ref="AG680:AG681"/>
    <mergeCell ref="AH680:AH681"/>
    <mergeCell ref="J680:J681"/>
    <mergeCell ref="K680:K681"/>
    <mergeCell ref="L680:L681"/>
    <mergeCell ref="M680:M681"/>
    <mergeCell ref="N680:N681"/>
    <mergeCell ref="AB680:AB681"/>
    <mergeCell ref="AH678:AH679"/>
    <mergeCell ref="A680:A681"/>
    <mergeCell ref="B680:B681"/>
    <mergeCell ref="C680:C681"/>
    <mergeCell ref="D680:D681"/>
    <mergeCell ref="E680:E681"/>
    <mergeCell ref="F680:F681"/>
    <mergeCell ref="G680:G681"/>
    <mergeCell ref="H680:H681"/>
    <mergeCell ref="I680:I681"/>
    <mergeCell ref="AB678:AB679"/>
    <mergeCell ref="AC678:AC679"/>
    <mergeCell ref="AD678:AD679"/>
    <mergeCell ref="AE678:AE679"/>
    <mergeCell ref="AF678:AF679"/>
    <mergeCell ref="AG678:AG679"/>
    <mergeCell ref="I678:I679"/>
    <mergeCell ref="J678:J679"/>
    <mergeCell ref="K678:K679"/>
    <mergeCell ref="L678:L679"/>
    <mergeCell ref="M678:M679"/>
    <mergeCell ref="N678:N679"/>
    <mergeCell ref="AG676:AG677"/>
    <mergeCell ref="AH676:AH677"/>
    <mergeCell ref="A678:A679"/>
    <mergeCell ref="B678:B679"/>
    <mergeCell ref="C678:C679"/>
    <mergeCell ref="D678:D679"/>
    <mergeCell ref="E678:E679"/>
    <mergeCell ref="F678:F679"/>
    <mergeCell ref="G678:G679"/>
    <mergeCell ref="H678:H679"/>
    <mergeCell ref="N676:N677"/>
    <mergeCell ref="AB676:AB677"/>
    <mergeCell ref="AC676:AC677"/>
    <mergeCell ref="AD676:AD677"/>
    <mergeCell ref="AE676:AE677"/>
    <mergeCell ref="AF676:AF677"/>
    <mergeCell ref="H676:H677"/>
    <mergeCell ref="I676:I677"/>
    <mergeCell ref="J676:J677"/>
    <mergeCell ref="K676:K677"/>
    <mergeCell ref="L676:L677"/>
    <mergeCell ref="M676:M677"/>
    <mergeCell ref="AF674:AF675"/>
    <mergeCell ref="AG674:AG675"/>
    <mergeCell ref="AH674:AH675"/>
    <mergeCell ref="A676:A677"/>
    <mergeCell ref="B676:B677"/>
    <mergeCell ref="C676:C677"/>
    <mergeCell ref="D676:D677"/>
    <mergeCell ref="E676:E677"/>
    <mergeCell ref="F676:F677"/>
    <mergeCell ref="G676:G677"/>
    <mergeCell ref="M674:M675"/>
    <mergeCell ref="N674:N675"/>
    <mergeCell ref="AB674:AB675"/>
    <mergeCell ref="AC674:AC675"/>
    <mergeCell ref="AD674:AD675"/>
    <mergeCell ref="AE674:AE675"/>
    <mergeCell ref="G674:G675"/>
    <mergeCell ref="H674:H675"/>
    <mergeCell ref="I674:I675"/>
    <mergeCell ref="J674:J675"/>
    <mergeCell ref="K674:K675"/>
    <mergeCell ref="L674:L675"/>
    <mergeCell ref="A674:A675"/>
    <mergeCell ref="B674:B675"/>
    <mergeCell ref="C674:C675"/>
    <mergeCell ref="D674:D675"/>
    <mergeCell ref="E674:E675"/>
    <mergeCell ref="F674:F675"/>
    <mergeCell ref="AC672:AC673"/>
    <mergeCell ref="AD672:AD673"/>
    <mergeCell ref="AE672:AE673"/>
    <mergeCell ref="AF672:AF673"/>
    <mergeCell ref="AG672:AG673"/>
    <mergeCell ref="AH672:AH673"/>
    <mergeCell ref="J672:J673"/>
    <mergeCell ref="K672:K673"/>
    <mergeCell ref="L672:L673"/>
    <mergeCell ref="M672:M673"/>
    <mergeCell ref="N672:N673"/>
    <mergeCell ref="AB672:AB673"/>
    <mergeCell ref="AH670:AH671"/>
    <mergeCell ref="A672:A673"/>
    <mergeCell ref="B672:B673"/>
    <mergeCell ref="C672:C673"/>
    <mergeCell ref="D672:D673"/>
    <mergeCell ref="E672:E673"/>
    <mergeCell ref="F672:F673"/>
    <mergeCell ref="G672:G673"/>
    <mergeCell ref="H672:H673"/>
    <mergeCell ref="I672:I673"/>
    <mergeCell ref="AB670:AB671"/>
    <mergeCell ref="AC670:AC671"/>
    <mergeCell ref="AD670:AD671"/>
    <mergeCell ref="AE670:AE671"/>
    <mergeCell ref="AF670:AF671"/>
    <mergeCell ref="AG670:AG671"/>
    <mergeCell ref="I670:I671"/>
    <mergeCell ref="J670:J671"/>
    <mergeCell ref="K670:K671"/>
    <mergeCell ref="L670:L671"/>
    <mergeCell ref="M670:M671"/>
    <mergeCell ref="N670:N671"/>
    <mergeCell ref="AG668:AG669"/>
    <mergeCell ref="AH668:AH669"/>
    <mergeCell ref="A670:A671"/>
    <mergeCell ref="B670:B671"/>
    <mergeCell ref="C670:C671"/>
    <mergeCell ref="D670:D671"/>
    <mergeCell ref="E670:E671"/>
    <mergeCell ref="F670:F671"/>
    <mergeCell ref="G670:G671"/>
    <mergeCell ref="H670:H671"/>
    <mergeCell ref="N668:N669"/>
    <mergeCell ref="AB668:AB669"/>
    <mergeCell ref="AC668:AC669"/>
    <mergeCell ref="AD668:AD669"/>
    <mergeCell ref="AE668:AE669"/>
    <mergeCell ref="AF668:AF669"/>
    <mergeCell ref="H668:H669"/>
    <mergeCell ref="I668:I669"/>
    <mergeCell ref="J668:J669"/>
    <mergeCell ref="K668:K669"/>
    <mergeCell ref="L668:L669"/>
    <mergeCell ref="M668:M669"/>
    <mergeCell ref="AF666:AF667"/>
    <mergeCell ref="AG666:AG667"/>
    <mergeCell ref="AH666:AH667"/>
    <mergeCell ref="A668:A669"/>
    <mergeCell ref="B668:B669"/>
    <mergeCell ref="C668:C669"/>
    <mergeCell ref="D668:D669"/>
    <mergeCell ref="E668:E669"/>
    <mergeCell ref="F668:F669"/>
    <mergeCell ref="G668:G669"/>
    <mergeCell ref="M666:M667"/>
    <mergeCell ref="N666:N667"/>
    <mergeCell ref="AB666:AB667"/>
    <mergeCell ref="AC666:AC667"/>
    <mergeCell ref="AD666:AD667"/>
    <mergeCell ref="AE666:AE667"/>
    <mergeCell ref="G666:G667"/>
    <mergeCell ref="H666:H667"/>
    <mergeCell ref="I666:I667"/>
    <mergeCell ref="J666:J667"/>
    <mergeCell ref="K666:K667"/>
    <mergeCell ref="L666:L667"/>
    <mergeCell ref="A666:A667"/>
    <mergeCell ref="B666:B667"/>
    <mergeCell ref="C666:C667"/>
    <mergeCell ref="D666:D667"/>
    <mergeCell ref="E666:E667"/>
    <mergeCell ref="F666:F667"/>
    <mergeCell ref="AC664:AC665"/>
    <mergeCell ref="AD664:AD665"/>
    <mergeCell ref="AE664:AE665"/>
    <mergeCell ref="AF664:AF665"/>
    <mergeCell ref="AG664:AG665"/>
    <mergeCell ref="AH664:AH665"/>
    <mergeCell ref="J664:J665"/>
    <mergeCell ref="K664:K665"/>
    <mergeCell ref="L664:L665"/>
    <mergeCell ref="M664:M665"/>
    <mergeCell ref="N664:N665"/>
    <mergeCell ref="AB664:AB665"/>
    <mergeCell ref="AH662:AH663"/>
    <mergeCell ref="A664:A665"/>
    <mergeCell ref="B664:B665"/>
    <mergeCell ref="C664:C665"/>
    <mergeCell ref="D664:D665"/>
    <mergeCell ref="E664:E665"/>
    <mergeCell ref="F664:F665"/>
    <mergeCell ref="G664:G665"/>
    <mergeCell ref="H664:H665"/>
    <mergeCell ref="I664:I665"/>
    <mergeCell ref="AB662:AB663"/>
    <mergeCell ref="AC662:AC663"/>
    <mergeCell ref="AD662:AD663"/>
    <mergeCell ref="AE662:AE663"/>
    <mergeCell ref="AF662:AF663"/>
    <mergeCell ref="AG662:AG663"/>
    <mergeCell ref="I662:I663"/>
    <mergeCell ref="J662:J663"/>
    <mergeCell ref="K662:K663"/>
    <mergeCell ref="L662:L663"/>
    <mergeCell ref="M662:M663"/>
    <mergeCell ref="N662:N663"/>
    <mergeCell ref="AG660:AG661"/>
    <mergeCell ref="AH660:AH661"/>
    <mergeCell ref="A662:A663"/>
    <mergeCell ref="B662:B663"/>
    <mergeCell ref="C662:C663"/>
    <mergeCell ref="D662:D663"/>
    <mergeCell ref="E662:E663"/>
    <mergeCell ref="F662:F663"/>
    <mergeCell ref="G662:G663"/>
    <mergeCell ref="H662:H663"/>
    <mergeCell ref="N660:N661"/>
    <mergeCell ref="AB660:AB661"/>
    <mergeCell ref="AC660:AC661"/>
    <mergeCell ref="AD660:AD661"/>
    <mergeCell ref="AE660:AE661"/>
    <mergeCell ref="AF660:AF661"/>
    <mergeCell ref="H660:H661"/>
    <mergeCell ref="I660:I661"/>
    <mergeCell ref="J660:J661"/>
    <mergeCell ref="K660:K661"/>
    <mergeCell ref="L660:L661"/>
    <mergeCell ref="M660:M661"/>
    <mergeCell ref="AF656:AF657"/>
    <mergeCell ref="AG656:AG657"/>
    <mergeCell ref="AH656:AH657"/>
    <mergeCell ref="A660:A661"/>
    <mergeCell ref="B660:B661"/>
    <mergeCell ref="C660:C661"/>
    <mergeCell ref="D660:D661"/>
    <mergeCell ref="E660:E661"/>
    <mergeCell ref="F660:F661"/>
    <mergeCell ref="G660:G661"/>
    <mergeCell ref="M656:M657"/>
    <mergeCell ref="N656:N657"/>
    <mergeCell ref="AB656:AB657"/>
    <mergeCell ref="AC656:AC657"/>
    <mergeCell ref="AD656:AD657"/>
    <mergeCell ref="AE656:AE657"/>
    <mergeCell ref="G656:G657"/>
    <mergeCell ref="H656:H657"/>
    <mergeCell ref="I656:I657"/>
    <mergeCell ref="J656:J657"/>
    <mergeCell ref="K656:K657"/>
    <mergeCell ref="L656:L657"/>
    <mergeCell ref="A656:A657"/>
    <mergeCell ref="B656:B657"/>
    <mergeCell ref="C656:C657"/>
    <mergeCell ref="D656:D657"/>
    <mergeCell ref="E656:E657"/>
    <mergeCell ref="F656:F657"/>
    <mergeCell ref="AC654:AC655"/>
    <mergeCell ref="AD654:AD655"/>
    <mergeCell ref="AE654:AE655"/>
    <mergeCell ref="AF654:AF655"/>
    <mergeCell ref="AG654:AG655"/>
    <mergeCell ref="AH654:AH655"/>
    <mergeCell ref="J654:J655"/>
    <mergeCell ref="K654:K655"/>
    <mergeCell ref="L654:L655"/>
    <mergeCell ref="M654:M655"/>
    <mergeCell ref="N654:N655"/>
    <mergeCell ref="AB654:AB655"/>
    <mergeCell ref="AH652:AH653"/>
    <mergeCell ref="A654:A655"/>
    <mergeCell ref="B654:B655"/>
    <mergeCell ref="C654:C655"/>
    <mergeCell ref="D654:D655"/>
    <mergeCell ref="E654:E655"/>
    <mergeCell ref="F654:F655"/>
    <mergeCell ref="G654:G655"/>
    <mergeCell ref="H654:H655"/>
    <mergeCell ref="I654:I655"/>
    <mergeCell ref="AB652:AB653"/>
    <mergeCell ref="AC652:AC653"/>
    <mergeCell ref="AD652:AD653"/>
    <mergeCell ref="AE652:AE653"/>
    <mergeCell ref="AF652:AF653"/>
    <mergeCell ref="AG652:AG653"/>
    <mergeCell ref="I652:I653"/>
    <mergeCell ref="J652:J653"/>
    <mergeCell ref="K652:K653"/>
    <mergeCell ref="L652:L653"/>
    <mergeCell ref="M652:M653"/>
    <mergeCell ref="N652:N653"/>
    <mergeCell ref="AG650:AG651"/>
    <mergeCell ref="AH650:AH651"/>
    <mergeCell ref="A652:A653"/>
    <mergeCell ref="B652:B653"/>
    <mergeCell ref="C652:C653"/>
    <mergeCell ref="D652:D653"/>
    <mergeCell ref="E652:E653"/>
    <mergeCell ref="F652:F653"/>
    <mergeCell ref="G652:G653"/>
    <mergeCell ref="H652:H653"/>
    <mergeCell ref="N650:N651"/>
    <mergeCell ref="AB650:AB651"/>
    <mergeCell ref="AC650:AC651"/>
    <mergeCell ref="AD650:AD651"/>
    <mergeCell ref="AE650:AE651"/>
    <mergeCell ref="AF650:AF651"/>
    <mergeCell ref="H650:H651"/>
    <mergeCell ref="I650:I651"/>
    <mergeCell ref="J650:J651"/>
    <mergeCell ref="K650:K651"/>
    <mergeCell ref="L650:L651"/>
    <mergeCell ref="M650:M651"/>
    <mergeCell ref="AF648:AF649"/>
    <mergeCell ref="AG648:AG649"/>
    <mergeCell ref="AH648:AH649"/>
    <mergeCell ref="A650:A651"/>
    <mergeCell ref="B650:B651"/>
    <mergeCell ref="C650:C651"/>
    <mergeCell ref="D650:D651"/>
    <mergeCell ref="E650:E651"/>
    <mergeCell ref="F650:F651"/>
    <mergeCell ref="G650:G651"/>
    <mergeCell ref="M648:M649"/>
    <mergeCell ref="N648:N649"/>
    <mergeCell ref="AB648:AB649"/>
    <mergeCell ref="AC648:AC649"/>
    <mergeCell ref="AD648:AD649"/>
    <mergeCell ref="AE648:AE649"/>
    <mergeCell ref="G648:G649"/>
    <mergeCell ref="H648:H649"/>
    <mergeCell ref="I648:I649"/>
    <mergeCell ref="J648:J649"/>
    <mergeCell ref="K648:K649"/>
    <mergeCell ref="L648:L649"/>
    <mergeCell ref="A648:A649"/>
    <mergeCell ref="B648:B649"/>
    <mergeCell ref="C648:C649"/>
    <mergeCell ref="D648:D649"/>
    <mergeCell ref="E648:E649"/>
    <mergeCell ref="F648:F649"/>
    <mergeCell ref="AC646:AC647"/>
    <mergeCell ref="AD646:AD647"/>
    <mergeCell ref="AE646:AE647"/>
    <mergeCell ref="AF646:AF647"/>
    <mergeCell ref="AG646:AG647"/>
    <mergeCell ref="AH646:AH647"/>
    <mergeCell ref="J646:J647"/>
    <mergeCell ref="K646:K647"/>
    <mergeCell ref="L646:L647"/>
    <mergeCell ref="M646:M647"/>
    <mergeCell ref="N646:N647"/>
    <mergeCell ref="AB646:AB647"/>
    <mergeCell ref="AH644:AH645"/>
    <mergeCell ref="A646:A647"/>
    <mergeCell ref="B646:B647"/>
    <mergeCell ref="C646:C647"/>
    <mergeCell ref="D646:D647"/>
    <mergeCell ref="E646:E647"/>
    <mergeCell ref="F646:F647"/>
    <mergeCell ref="G646:G647"/>
    <mergeCell ref="H646:H647"/>
    <mergeCell ref="I646:I647"/>
    <mergeCell ref="AB644:AB645"/>
    <mergeCell ref="AC644:AC645"/>
    <mergeCell ref="AD644:AD645"/>
    <mergeCell ref="AE644:AE645"/>
    <mergeCell ref="AF644:AF645"/>
    <mergeCell ref="AG644:AG645"/>
    <mergeCell ref="I644:I645"/>
    <mergeCell ref="J644:J645"/>
    <mergeCell ref="K644:K645"/>
    <mergeCell ref="L644:L645"/>
    <mergeCell ref="M644:M645"/>
    <mergeCell ref="N644:N645"/>
    <mergeCell ref="AG642:AG643"/>
    <mergeCell ref="AH642:AH643"/>
    <mergeCell ref="A644:A645"/>
    <mergeCell ref="B644:B645"/>
    <mergeCell ref="C644:C645"/>
    <mergeCell ref="D644:D645"/>
    <mergeCell ref="E644:E645"/>
    <mergeCell ref="F644:F645"/>
    <mergeCell ref="G644:G645"/>
    <mergeCell ref="H644:H645"/>
    <mergeCell ref="N642:N643"/>
    <mergeCell ref="AB642:AB643"/>
    <mergeCell ref="AC642:AC643"/>
    <mergeCell ref="AD642:AD643"/>
    <mergeCell ref="AE642:AE643"/>
    <mergeCell ref="AF642:AF643"/>
    <mergeCell ref="H642:H643"/>
    <mergeCell ref="I642:I643"/>
    <mergeCell ref="J642:J643"/>
    <mergeCell ref="K642:K643"/>
    <mergeCell ref="L642:L643"/>
    <mergeCell ref="M642:M643"/>
    <mergeCell ref="AF640:AF641"/>
    <mergeCell ref="AG640:AG641"/>
    <mergeCell ref="AH640:AH641"/>
    <mergeCell ref="A642:A643"/>
    <mergeCell ref="B642:B643"/>
    <mergeCell ref="C642:C643"/>
    <mergeCell ref="D642:D643"/>
    <mergeCell ref="E642:E643"/>
    <mergeCell ref="F642:F643"/>
    <mergeCell ref="G642:G643"/>
    <mergeCell ref="M640:M641"/>
    <mergeCell ref="N640:N641"/>
    <mergeCell ref="AB640:AB641"/>
    <mergeCell ref="AC640:AC641"/>
    <mergeCell ref="AD640:AD641"/>
    <mergeCell ref="AE640:AE641"/>
    <mergeCell ref="G640:G641"/>
    <mergeCell ref="H640:H641"/>
    <mergeCell ref="I640:I641"/>
    <mergeCell ref="J640:J641"/>
    <mergeCell ref="K640:K641"/>
    <mergeCell ref="L640:L641"/>
    <mergeCell ref="A640:A641"/>
    <mergeCell ref="B640:B641"/>
    <mergeCell ref="C640:C641"/>
    <mergeCell ref="D640:D641"/>
    <mergeCell ref="E640:E641"/>
    <mergeCell ref="F640:F641"/>
    <mergeCell ref="AC638:AC639"/>
    <mergeCell ref="AD638:AD639"/>
    <mergeCell ref="AE638:AE639"/>
    <mergeCell ref="AF638:AF639"/>
    <mergeCell ref="AG638:AG639"/>
    <mergeCell ref="AH638:AH639"/>
    <mergeCell ref="J638:J639"/>
    <mergeCell ref="K638:K639"/>
    <mergeCell ref="L638:L639"/>
    <mergeCell ref="M638:M639"/>
    <mergeCell ref="N638:N639"/>
    <mergeCell ref="AB638:AB639"/>
    <mergeCell ref="AH636:AH637"/>
    <mergeCell ref="A638:A639"/>
    <mergeCell ref="B638:B639"/>
    <mergeCell ref="C638:C639"/>
    <mergeCell ref="D638:D639"/>
    <mergeCell ref="E638:E639"/>
    <mergeCell ref="F638:F639"/>
    <mergeCell ref="G638:G639"/>
    <mergeCell ref="H638:H639"/>
    <mergeCell ref="I638:I639"/>
    <mergeCell ref="AB636:AB637"/>
    <mergeCell ref="AC636:AC637"/>
    <mergeCell ref="AD636:AD637"/>
    <mergeCell ref="AE636:AE637"/>
    <mergeCell ref="AF636:AF637"/>
    <mergeCell ref="AG636:AG637"/>
    <mergeCell ref="I636:I637"/>
    <mergeCell ref="J636:J637"/>
    <mergeCell ref="K636:K637"/>
    <mergeCell ref="L636:L637"/>
    <mergeCell ref="M636:M637"/>
    <mergeCell ref="N636:N637"/>
    <mergeCell ref="AG634:AG635"/>
    <mergeCell ref="AH634:AH635"/>
    <mergeCell ref="A636:A637"/>
    <mergeCell ref="B636:B637"/>
    <mergeCell ref="C636:C637"/>
    <mergeCell ref="D636:D637"/>
    <mergeCell ref="E636:E637"/>
    <mergeCell ref="F636:F637"/>
    <mergeCell ref="G636:G637"/>
    <mergeCell ref="H636:H637"/>
    <mergeCell ref="N634:N635"/>
    <mergeCell ref="AB634:AB635"/>
    <mergeCell ref="AC634:AC635"/>
    <mergeCell ref="AD634:AD635"/>
    <mergeCell ref="AE634:AE635"/>
    <mergeCell ref="AF634:AF635"/>
    <mergeCell ref="H634:H635"/>
    <mergeCell ref="I634:I635"/>
    <mergeCell ref="J634:J635"/>
    <mergeCell ref="K634:K635"/>
    <mergeCell ref="L634:L635"/>
    <mergeCell ref="M634:M635"/>
    <mergeCell ref="AF632:AF633"/>
    <mergeCell ref="AG632:AG633"/>
    <mergeCell ref="AH632:AH633"/>
    <mergeCell ref="A634:A635"/>
    <mergeCell ref="B634:B635"/>
    <mergeCell ref="C634:C635"/>
    <mergeCell ref="D634:D635"/>
    <mergeCell ref="E634:E635"/>
    <mergeCell ref="F634:F635"/>
    <mergeCell ref="G634:G635"/>
    <mergeCell ref="M632:M633"/>
    <mergeCell ref="N632:N633"/>
    <mergeCell ref="AB632:AB633"/>
    <mergeCell ref="AC632:AC633"/>
    <mergeCell ref="AD632:AD633"/>
    <mergeCell ref="AE632:AE633"/>
    <mergeCell ref="G632:G633"/>
    <mergeCell ref="H632:H633"/>
    <mergeCell ref="I632:I633"/>
    <mergeCell ref="J632:J633"/>
    <mergeCell ref="K632:K633"/>
    <mergeCell ref="L632:L633"/>
    <mergeCell ref="A632:A633"/>
    <mergeCell ref="B632:B633"/>
    <mergeCell ref="C632:C633"/>
    <mergeCell ref="D632:D633"/>
    <mergeCell ref="E632:E633"/>
    <mergeCell ref="F632:F633"/>
    <mergeCell ref="AC629:AC630"/>
    <mergeCell ref="AD629:AD630"/>
    <mergeCell ref="AE629:AE630"/>
    <mergeCell ref="AF629:AF630"/>
    <mergeCell ref="AG629:AG630"/>
    <mergeCell ref="AH629:AH630"/>
    <mergeCell ref="J629:J630"/>
    <mergeCell ref="K629:K630"/>
    <mergeCell ref="L629:L630"/>
    <mergeCell ref="M629:M630"/>
    <mergeCell ref="N629:N630"/>
    <mergeCell ref="AB629:AB630"/>
    <mergeCell ref="AH627:AH628"/>
    <mergeCell ref="A629:A630"/>
    <mergeCell ref="B629:B630"/>
    <mergeCell ref="C629:C630"/>
    <mergeCell ref="D629:D630"/>
    <mergeCell ref="E629:E630"/>
    <mergeCell ref="F629:F630"/>
    <mergeCell ref="G629:G630"/>
    <mergeCell ref="H629:H630"/>
    <mergeCell ref="I629:I630"/>
    <mergeCell ref="AB627:AB628"/>
    <mergeCell ref="AC627:AC628"/>
    <mergeCell ref="AD627:AD628"/>
    <mergeCell ref="AE627:AE628"/>
    <mergeCell ref="AF627:AF628"/>
    <mergeCell ref="AG627:AG628"/>
    <mergeCell ref="I627:I628"/>
    <mergeCell ref="J627:J628"/>
    <mergeCell ref="K627:K628"/>
    <mergeCell ref="L627:L628"/>
    <mergeCell ref="M627:M628"/>
    <mergeCell ref="N627:N628"/>
    <mergeCell ref="AG625:AG626"/>
    <mergeCell ref="AH625:AH626"/>
    <mergeCell ref="A627:A628"/>
    <mergeCell ref="B627:B628"/>
    <mergeCell ref="C627:C628"/>
    <mergeCell ref="D627:D628"/>
    <mergeCell ref="E627:E628"/>
    <mergeCell ref="F627:F628"/>
    <mergeCell ref="G627:G628"/>
    <mergeCell ref="H627:H628"/>
    <mergeCell ref="N625:N626"/>
    <mergeCell ref="AB625:AB626"/>
    <mergeCell ref="AC625:AC626"/>
    <mergeCell ref="AD625:AD626"/>
    <mergeCell ref="AE625:AE626"/>
    <mergeCell ref="AF625:AF626"/>
    <mergeCell ref="H625:H626"/>
    <mergeCell ref="I625:I626"/>
    <mergeCell ref="J625:J626"/>
    <mergeCell ref="K625:K626"/>
    <mergeCell ref="L625:L626"/>
    <mergeCell ref="M625:M626"/>
    <mergeCell ref="AF623:AF624"/>
    <mergeCell ref="AG623:AG624"/>
    <mergeCell ref="AH623:AH624"/>
    <mergeCell ref="A625:A626"/>
    <mergeCell ref="B625:B626"/>
    <mergeCell ref="C625:C626"/>
    <mergeCell ref="D625:D626"/>
    <mergeCell ref="E625:E626"/>
    <mergeCell ref="F625:F626"/>
    <mergeCell ref="G625:G626"/>
    <mergeCell ref="M623:M624"/>
    <mergeCell ref="N623:N624"/>
    <mergeCell ref="AB623:AB624"/>
    <mergeCell ref="AC623:AC624"/>
    <mergeCell ref="AD623:AD624"/>
    <mergeCell ref="AE623:AE624"/>
    <mergeCell ref="G623:G624"/>
    <mergeCell ref="H623:H624"/>
    <mergeCell ref="I623:I624"/>
    <mergeCell ref="J623:J624"/>
    <mergeCell ref="K623:K624"/>
    <mergeCell ref="L623:L624"/>
    <mergeCell ref="A623:A624"/>
    <mergeCell ref="B623:B624"/>
    <mergeCell ref="C623:C624"/>
    <mergeCell ref="D623:D624"/>
    <mergeCell ref="E623:E624"/>
    <mergeCell ref="F623:F624"/>
    <mergeCell ref="AC621:AC622"/>
    <mergeCell ref="AD621:AD622"/>
    <mergeCell ref="AE621:AE622"/>
    <mergeCell ref="AF621:AF622"/>
    <mergeCell ref="AG621:AG622"/>
    <mergeCell ref="AH621:AH622"/>
    <mergeCell ref="J621:J622"/>
    <mergeCell ref="K621:K622"/>
    <mergeCell ref="L621:L622"/>
    <mergeCell ref="M621:M622"/>
    <mergeCell ref="N621:N622"/>
    <mergeCell ref="AB621:AB622"/>
    <mergeCell ref="AH619:AH620"/>
    <mergeCell ref="A621:A622"/>
    <mergeCell ref="B621:B622"/>
    <mergeCell ref="C621:C622"/>
    <mergeCell ref="D621:D622"/>
    <mergeCell ref="E621:E622"/>
    <mergeCell ref="F621:F622"/>
    <mergeCell ref="G621:G622"/>
    <mergeCell ref="H621:H622"/>
    <mergeCell ref="I621:I622"/>
    <mergeCell ref="AB619:AB620"/>
    <mergeCell ref="AC619:AC620"/>
    <mergeCell ref="AD619:AD620"/>
    <mergeCell ref="AE619:AE620"/>
    <mergeCell ref="AF619:AF620"/>
    <mergeCell ref="AG619:AG620"/>
    <mergeCell ref="I619:I620"/>
    <mergeCell ref="J619:J620"/>
    <mergeCell ref="K619:K620"/>
    <mergeCell ref="L619:L620"/>
    <mergeCell ref="M619:M620"/>
    <mergeCell ref="N619:N620"/>
    <mergeCell ref="AG617:AG618"/>
    <mergeCell ref="AH617:AH618"/>
    <mergeCell ref="A619:A620"/>
    <mergeCell ref="B619:B620"/>
    <mergeCell ref="C619:C620"/>
    <mergeCell ref="D619:D620"/>
    <mergeCell ref="E619:E620"/>
    <mergeCell ref="F619:F620"/>
    <mergeCell ref="G619:G620"/>
    <mergeCell ref="H619:H620"/>
    <mergeCell ref="N617:N618"/>
    <mergeCell ref="AB617:AB618"/>
    <mergeCell ref="AC617:AC618"/>
    <mergeCell ref="AD617:AD618"/>
    <mergeCell ref="AE617:AE618"/>
    <mergeCell ref="AF617:AF618"/>
    <mergeCell ref="H617:H618"/>
    <mergeCell ref="I617:I618"/>
    <mergeCell ref="J617:J618"/>
    <mergeCell ref="K617:K618"/>
    <mergeCell ref="L617:L618"/>
    <mergeCell ref="M617:M618"/>
    <mergeCell ref="AF615:AF616"/>
    <mergeCell ref="AG615:AG616"/>
    <mergeCell ref="AH615:AH616"/>
    <mergeCell ref="A617:A618"/>
    <mergeCell ref="B617:B618"/>
    <mergeCell ref="C617:C618"/>
    <mergeCell ref="D617:D618"/>
    <mergeCell ref="E617:E618"/>
    <mergeCell ref="F617:F618"/>
    <mergeCell ref="G617:G618"/>
    <mergeCell ref="M615:M616"/>
    <mergeCell ref="N615:N616"/>
    <mergeCell ref="AB615:AB616"/>
    <mergeCell ref="AC615:AC616"/>
    <mergeCell ref="AD615:AD616"/>
    <mergeCell ref="AE615:AE616"/>
    <mergeCell ref="G615:G616"/>
    <mergeCell ref="H615:H616"/>
    <mergeCell ref="I615:I616"/>
    <mergeCell ref="J615:J616"/>
    <mergeCell ref="K615:K616"/>
    <mergeCell ref="L615:L616"/>
    <mergeCell ref="A615:A616"/>
    <mergeCell ref="B615:B616"/>
    <mergeCell ref="C615:C616"/>
    <mergeCell ref="D615:D616"/>
    <mergeCell ref="E615:E616"/>
    <mergeCell ref="F615:F616"/>
    <mergeCell ref="AC613:AC614"/>
    <mergeCell ref="AD613:AD614"/>
    <mergeCell ref="AE613:AE614"/>
    <mergeCell ref="AF613:AF614"/>
    <mergeCell ref="AG613:AG614"/>
    <mergeCell ref="AH613:AH614"/>
    <mergeCell ref="J613:J614"/>
    <mergeCell ref="K613:K614"/>
    <mergeCell ref="L613:L614"/>
    <mergeCell ref="M613:M614"/>
    <mergeCell ref="N613:N614"/>
    <mergeCell ref="AB613:AB614"/>
    <mergeCell ref="AH611:AH612"/>
    <mergeCell ref="A613:A614"/>
    <mergeCell ref="B613:B614"/>
    <mergeCell ref="C613:C614"/>
    <mergeCell ref="D613:D614"/>
    <mergeCell ref="E613:E614"/>
    <mergeCell ref="F613:F614"/>
    <mergeCell ref="G613:G614"/>
    <mergeCell ref="H613:H614"/>
    <mergeCell ref="I613:I614"/>
    <mergeCell ref="AB611:AB612"/>
    <mergeCell ref="AC611:AC612"/>
    <mergeCell ref="AD611:AD612"/>
    <mergeCell ref="AE611:AE612"/>
    <mergeCell ref="AF611:AF612"/>
    <mergeCell ref="AG611:AG612"/>
    <mergeCell ref="I611:I612"/>
    <mergeCell ref="J611:J612"/>
    <mergeCell ref="K611:K612"/>
    <mergeCell ref="L611:L612"/>
    <mergeCell ref="M611:M612"/>
    <mergeCell ref="N611:N612"/>
    <mergeCell ref="AG609:AG610"/>
    <mergeCell ref="AH609:AH610"/>
    <mergeCell ref="A611:A612"/>
    <mergeCell ref="B611:B612"/>
    <mergeCell ref="C611:C612"/>
    <mergeCell ref="D611:D612"/>
    <mergeCell ref="E611:E612"/>
    <mergeCell ref="F611:F612"/>
    <mergeCell ref="G611:G612"/>
    <mergeCell ref="H611:H612"/>
    <mergeCell ref="N609:N610"/>
    <mergeCell ref="AB609:AB610"/>
    <mergeCell ref="AC609:AC610"/>
    <mergeCell ref="AD609:AD610"/>
    <mergeCell ref="AE609:AE610"/>
    <mergeCell ref="AF609:AF610"/>
    <mergeCell ref="H609:H610"/>
    <mergeCell ref="I609:I610"/>
    <mergeCell ref="J609:J610"/>
    <mergeCell ref="K609:K610"/>
    <mergeCell ref="L609:L610"/>
    <mergeCell ref="M609:M610"/>
    <mergeCell ref="AF607:AF608"/>
    <mergeCell ref="AG607:AG608"/>
    <mergeCell ref="AH607:AH608"/>
    <mergeCell ref="A609:A610"/>
    <mergeCell ref="B609:B610"/>
    <mergeCell ref="C609:C610"/>
    <mergeCell ref="D609:D610"/>
    <mergeCell ref="E609:E610"/>
    <mergeCell ref="F609:F610"/>
    <mergeCell ref="G609:G610"/>
    <mergeCell ref="M607:M608"/>
    <mergeCell ref="N607:N608"/>
    <mergeCell ref="AB607:AB608"/>
    <mergeCell ref="AC607:AC608"/>
    <mergeCell ref="AD607:AD608"/>
    <mergeCell ref="AE607:AE608"/>
    <mergeCell ref="G607:G608"/>
    <mergeCell ref="H607:H608"/>
    <mergeCell ref="I607:I608"/>
    <mergeCell ref="J607:J608"/>
    <mergeCell ref="K607:K608"/>
    <mergeCell ref="L607:L608"/>
    <mergeCell ref="A607:A608"/>
    <mergeCell ref="B607:B608"/>
    <mergeCell ref="C607:C608"/>
    <mergeCell ref="D607:D608"/>
    <mergeCell ref="E607:E608"/>
    <mergeCell ref="F607:F608"/>
    <mergeCell ref="AC604:AC605"/>
    <mergeCell ref="AD604:AD605"/>
    <mergeCell ref="AE604:AE605"/>
    <mergeCell ref="AF604:AF605"/>
    <mergeCell ref="AG604:AG605"/>
    <mergeCell ref="AH604:AH605"/>
    <mergeCell ref="J604:J605"/>
    <mergeCell ref="K604:K605"/>
    <mergeCell ref="L604:L605"/>
    <mergeCell ref="M604:M605"/>
    <mergeCell ref="N604:N605"/>
    <mergeCell ref="AB604:AB605"/>
    <mergeCell ref="AH602:AH603"/>
    <mergeCell ref="A604:A605"/>
    <mergeCell ref="B604:B605"/>
    <mergeCell ref="C604:C605"/>
    <mergeCell ref="D604:D605"/>
    <mergeCell ref="E604:E605"/>
    <mergeCell ref="F604:F605"/>
    <mergeCell ref="G604:G605"/>
    <mergeCell ref="H604:H605"/>
    <mergeCell ref="I604:I605"/>
    <mergeCell ref="AB602:AB603"/>
    <mergeCell ref="AC602:AC603"/>
    <mergeCell ref="AD602:AD603"/>
    <mergeCell ref="AE602:AE603"/>
    <mergeCell ref="AF602:AF603"/>
    <mergeCell ref="AG602:AG603"/>
    <mergeCell ref="I602:I603"/>
    <mergeCell ref="J602:J603"/>
    <mergeCell ref="K602:K603"/>
    <mergeCell ref="L602:L603"/>
    <mergeCell ref="M602:M603"/>
    <mergeCell ref="N602:N603"/>
    <mergeCell ref="AG600:AG601"/>
    <mergeCell ref="AH600:AH601"/>
    <mergeCell ref="A602:A603"/>
    <mergeCell ref="B602:B603"/>
    <mergeCell ref="C602:C603"/>
    <mergeCell ref="D602:D603"/>
    <mergeCell ref="E602:E603"/>
    <mergeCell ref="F602:F603"/>
    <mergeCell ref="G602:G603"/>
    <mergeCell ref="H602:H603"/>
    <mergeCell ref="N600:N601"/>
    <mergeCell ref="AB600:AB601"/>
    <mergeCell ref="AC600:AC601"/>
    <mergeCell ref="AD600:AD601"/>
    <mergeCell ref="AE600:AE601"/>
    <mergeCell ref="AF600:AF601"/>
    <mergeCell ref="H600:H601"/>
    <mergeCell ref="I600:I601"/>
    <mergeCell ref="J600:J601"/>
    <mergeCell ref="K600:K601"/>
    <mergeCell ref="L600:L601"/>
    <mergeCell ref="M600:M601"/>
    <mergeCell ref="AF598:AF599"/>
    <mergeCell ref="AG598:AG599"/>
    <mergeCell ref="AH598:AH599"/>
    <mergeCell ref="A600:A601"/>
    <mergeCell ref="B600:B601"/>
    <mergeCell ref="C600:C601"/>
    <mergeCell ref="D600:D601"/>
    <mergeCell ref="E600:E601"/>
    <mergeCell ref="F600:F601"/>
    <mergeCell ref="G600:G601"/>
    <mergeCell ref="M598:M599"/>
    <mergeCell ref="N598:N599"/>
    <mergeCell ref="AB598:AB599"/>
    <mergeCell ref="AC598:AC599"/>
    <mergeCell ref="AD598:AD599"/>
    <mergeCell ref="AE598:AE599"/>
    <mergeCell ref="G598:G599"/>
    <mergeCell ref="H598:H599"/>
    <mergeCell ref="I598:I599"/>
    <mergeCell ref="J598:J599"/>
    <mergeCell ref="K598:K599"/>
    <mergeCell ref="L598:L599"/>
    <mergeCell ref="A598:A599"/>
    <mergeCell ref="B598:B599"/>
    <mergeCell ref="C598:C599"/>
    <mergeCell ref="D598:D599"/>
    <mergeCell ref="E598:E599"/>
    <mergeCell ref="F598:F599"/>
    <mergeCell ref="AC596:AC597"/>
    <mergeCell ref="AD596:AD597"/>
    <mergeCell ref="AE596:AE597"/>
    <mergeCell ref="AF596:AF597"/>
    <mergeCell ref="AG596:AG597"/>
    <mergeCell ref="AH596:AH597"/>
    <mergeCell ref="J596:J597"/>
    <mergeCell ref="K596:K597"/>
    <mergeCell ref="L596:L597"/>
    <mergeCell ref="M596:M597"/>
    <mergeCell ref="N596:N597"/>
    <mergeCell ref="AB596:AB597"/>
    <mergeCell ref="AH594:AH595"/>
    <mergeCell ref="A596:A597"/>
    <mergeCell ref="B596:B597"/>
    <mergeCell ref="C596:C597"/>
    <mergeCell ref="D596:D597"/>
    <mergeCell ref="E596:E597"/>
    <mergeCell ref="F596:F597"/>
    <mergeCell ref="G596:G597"/>
    <mergeCell ref="H596:H597"/>
    <mergeCell ref="I596:I597"/>
    <mergeCell ref="AB594:AB595"/>
    <mergeCell ref="AC594:AC595"/>
    <mergeCell ref="AD594:AD595"/>
    <mergeCell ref="AE594:AE595"/>
    <mergeCell ref="AF594:AF595"/>
    <mergeCell ref="AG594:AG595"/>
    <mergeCell ref="I594:I595"/>
    <mergeCell ref="J594:J595"/>
    <mergeCell ref="K594:K595"/>
    <mergeCell ref="L594:L595"/>
    <mergeCell ref="M594:M595"/>
    <mergeCell ref="N594:N595"/>
    <mergeCell ref="AG592:AG593"/>
    <mergeCell ref="AH592:AH593"/>
    <mergeCell ref="A594:A595"/>
    <mergeCell ref="B594:B595"/>
    <mergeCell ref="C594:C595"/>
    <mergeCell ref="D594:D595"/>
    <mergeCell ref="E594:E595"/>
    <mergeCell ref="F594:F595"/>
    <mergeCell ref="G594:G595"/>
    <mergeCell ref="H594:H595"/>
    <mergeCell ref="N592:N593"/>
    <mergeCell ref="AB592:AB593"/>
    <mergeCell ref="AC592:AC593"/>
    <mergeCell ref="AD592:AD593"/>
    <mergeCell ref="AE592:AE593"/>
    <mergeCell ref="AF592:AF593"/>
    <mergeCell ref="H592:H593"/>
    <mergeCell ref="I592:I593"/>
    <mergeCell ref="J592:J593"/>
    <mergeCell ref="K592:K593"/>
    <mergeCell ref="L592:L593"/>
    <mergeCell ref="M592:M593"/>
    <mergeCell ref="AF590:AF591"/>
    <mergeCell ref="AG590:AG591"/>
    <mergeCell ref="AH590:AH591"/>
    <mergeCell ref="A592:A593"/>
    <mergeCell ref="B592:B593"/>
    <mergeCell ref="C592:C593"/>
    <mergeCell ref="D592:D593"/>
    <mergeCell ref="E592:E593"/>
    <mergeCell ref="F592:F593"/>
    <mergeCell ref="G592:G593"/>
    <mergeCell ref="M590:M591"/>
    <mergeCell ref="N590:N591"/>
    <mergeCell ref="AB590:AB591"/>
    <mergeCell ref="AC590:AC591"/>
    <mergeCell ref="AD590:AD591"/>
    <mergeCell ref="AE590:AE591"/>
    <mergeCell ref="G590:G591"/>
    <mergeCell ref="H590:H591"/>
    <mergeCell ref="I590:I591"/>
    <mergeCell ref="J590:J591"/>
    <mergeCell ref="K590:K591"/>
    <mergeCell ref="L590:L591"/>
    <mergeCell ref="A590:A591"/>
    <mergeCell ref="B590:B591"/>
    <mergeCell ref="C590:C591"/>
    <mergeCell ref="D590:D591"/>
    <mergeCell ref="E590:E591"/>
    <mergeCell ref="F590:F591"/>
    <mergeCell ref="AC588:AC589"/>
    <mergeCell ref="AD588:AD589"/>
    <mergeCell ref="AE588:AE589"/>
    <mergeCell ref="AF588:AF589"/>
    <mergeCell ref="AG588:AG589"/>
    <mergeCell ref="AH588:AH589"/>
    <mergeCell ref="J588:J589"/>
    <mergeCell ref="K588:K589"/>
    <mergeCell ref="L588:L589"/>
    <mergeCell ref="M588:M589"/>
    <mergeCell ref="N588:N589"/>
    <mergeCell ref="AB588:AB589"/>
    <mergeCell ref="AH586:AH587"/>
    <mergeCell ref="A588:A589"/>
    <mergeCell ref="B588:B589"/>
    <mergeCell ref="C588:C589"/>
    <mergeCell ref="D588:D589"/>
    <mergeCell ref="E588:E589"/>
    <mergeCell ref="F588:F589"/>
    <mergeCell ref="G588:G589"/>
    <mergeCell ref="H588:H589"/>
    <mergeCell ref="I588:I589"/>
    <mergeCell ref="AB586:AB587"/>
    <mergeCell ref="AC586:AC587"/>
    <mergeCell ref="AD586:AD587"/>
    <mergeCell ref="AE586:AE587"/>
    <mergeCell ref="AF586:AF587"/>
    <mergeCell ref="AG586:AG587"/>
    <mergeCell ref="I586:I587"/>
    <mergeCell ref="J586:J587"/>
    <mergeCell ref="K586:K587"/>
    <mergeCell ref="L586:L587"/>
    <mergeCell ref="E582:E583"/>
    <mergeCell ref="F582:F583"/>
    <mergeCell ref="M586:M587"/>
    <mergeCell ref="N586:N587"/>
    <mergeCell ref="C586:C587"/>
    <mergeCell ref="D586:D587"/>
    <mergeCell ref="E586:E587"/>
    <mergeCell ref="F586:F587"/>
    <mergeCell ref="G586:G587"/>
    <mergeCell ref="H586:H587"/>
    <mergeCell ref="AC584:AC585"/>
    <mergeCell ref="AD584:AD585"/>
    <mergeCell ref="AE584:AE585"/>
    <mergeCell ref="AF584:AF585"/>
    <mergeCell ref="AG584:AG585"/>
    <mergeCell ref="AH584:AH585"/>
    <mergeCell ref="J584:J585"/>
    <mergeCell ref="K584:K585"/>
    <mergeCell ref="L584:L585"/>
    <mergeCell ref="M584:M585"/>
    <mergeCell ref="N584:N585"/>
    <mergeCell ref="AB584:AB585"/>
    <mergeCell ref="C584:C585"/>
    <mergeCell ref="D584:D585"/>
    <mergeCell ref="E584:E585"/>
    <mergeCell ref="F584:F585"/>
    <mergeCell ref="G584:G585"/>
    <mergeCell ref="H584:H585"/>
    <mergeCell ref="I584:I585"/>
    <mergeCell ref="A580:A581"/>
    <mergeCell ref="B580:B581"/>
    <mergeCell ref="C580:C581"/>
    <mergeCell ref="D580:D581"/>
    <mergeCell ref="E580:E581"/>
    <mergeCell ref="F580:F581"/>
    <mergeCell ref="G580:G581"/>
    <mergeCell ref="H580:H581"/>
    <mergeCell ref="I580:I581"/>
    <mergeCell ref="AB578:AB579"/>
    <mergeCell ref="AC578:AC579"/>
    <mergeCell ref="AD578:AD579"/>
    <mergeCell ref="AE578:AE579"/>
    <mergeCell ref="AF578:AF579"/>
    <mergeCell ref="AG578:AG579"/>
    <mergeCell ref="I578:I579"/>
    <mergeCell ref="M582:M583"/>
    <mergeCell ref="N582:N583"/>
    <mergeCell ref="AB582:AB583"/>
    <mergeCell ref="AC582:AC583"/>
    <mergeCell ref="AD582:AD583"/>
    <mergeCell ref="AE582:AE583"/>
    <mergeCell ref="G582:G583"/>
    <mergeCell ref="H582:H583"/>
    <mergeCell ref="I582:I583"/>
    <mergeCell ref="J582:J583"/>
    <mergeCell ref="K582:K583"/>
    <mergeCell ref="L582:L583"/>
    <mergeCell ref="A582:A583"/>
    <mergeCell ref="B582:B583"/>
    <mergeCell ref="C582:C583"/>
    <mergeCell ref="D582:D583"/>
    <mergeCell ref="G576:G577"/>
    <mergeCell ref="AC580:AC581"/>
    <mergeCell ref="AD580:AD581"/>
    <mergeCell ref="AE580:AE581"/>
    <mergeCell ref="AF580:AF581"/>
    <mergeCell ref="AG580:AG581"/>
    <mergeCell ref="AH580:AH581"/>
    <mergeCell ref="J580:J581"/>
    <mergeCell ref="K580:K581"/>
    <mergeCell ref="L580:L581"/>
    <mergeCell ref="M580:M581"/>
    <mergeCell ref="N580:N581"/>
    <mergeCell ref="AB580:AB581"/>
    <mergeCell ref="AG576:AG577"/>
    <mergeCell ref="AH576:AH577"/>
    <mergeCell ref="AF582:AF583"/>
    <mergeCell ref="AG582:AG583"/>
    <mergeCell ref="AH582:AH583"/>
    <mergeCell ref="AH578:AH579"/>
    <mergeCell ref="AE576:AE577"/>
    <mergeCell ref="AF576:AF577"/>
    <mergeCell ref="H576:H577"/>
    <mergeCell ref="I576:I577"/>
    <mergeCell ref="J576:J577"/>
    <mergeCell ref="K576:K577"/>
    <mergeCell ref="L576:L577"/>
    <mergeCell ref="M576:M577"/>
    <mergeCell ref="G574:G575"/>
    <mergeCell ref="H574:H575"/>
    <mergeCell ref="I574:I575"/>
    <mergeCell ref="J574:J575"/>
    <mergeCell ref="K574:K575"/>
    <mergeCell ref="L574:L575"/>
    <mergeCell ref="A574:A575"/>
    <mergeCell ref="B574:B575"/>
    <mergeCell ref="C574:C575"/>
    <mergeCell ref="D574:D575"/>
    <mergeCell ref="E574:E575"/>
    <mergeCell ref="F574:F575"/>
    <mergeCell ref="J578:J579"/>
    <mergeCell ref="K578:K579"/>
    <mergeCell ref="L578:L579"/>
    <mergeCell ref="M578:M579"/>
    <mergeCell ref="N578:N579"/>
    <mergeCell ref="A578:A579"/>
    <mergeCell ref="B578:B579"/>
    <mergeCell ref="C578:C579"/>
    <mergeCell ref="D578:D579"/>
    <mergeCell ref="E578:E579"/>
    <mergeCell ref="F578:F579"/>
    <mergeCell ref="G578:G579"/>
    <mergeCell ref="H578:H579"/>
    <mergeCell ref="N576:N577"/>
    <mergeCell ref="A576:A577"/>
    <mergeCell ref="B576:B577"/>
    <mergeCell ref="C576:C577"/>
    <mergeCell ref="D576:D577"/>
    <mergeCell ref="E576:E577"/>
    <mergeCell ref="F576:F577"/>
    <mergeCell ref="AF574:AF575"/>
    <mergeCell ref="AG574:AG575"/>
    <mergeCell ref="AH574:AH575"/>
    <mergeCell ref="M574:M575"/>
    <mergeCell ref="N574:N575"/>
    <mergeCell ref="AB574:AB575"/>
    <mergeCell ref="AC574:AC575"/>
    <mergeCell ref="AD574:AD575"/>
    <mergeCell ref="AE574:AE575"/>
    <mergeCell ref="AB576:AB577"/>
    <mergeCell ref="AC576:AC577"/>
    <mergeCell ref="AD576:AD577"/>
    <mergeCell ref="A570:A571"/>
    <mergeCell ref="B570:B571"/>
    <mergeCell ref="C570:C571"/>
    <mergeCell ref="D570:D571"/>
    <mergeCell ref="E570:E571"/>
    <mergeCell ref="F570:F571"/>
    <mergeCell ref="G570:G571"/>
    <mergeCell ref="H570:H571"/>
    <mergeCell ref="AC572:AC573"/>
    <mergeCell ref="AD572:AD573"/>
    <mergeCell ref="AE572:AE573"/>
    <mergeCell ref="AF572:AF573"/>
    <mergeCell ref="AG572:AG573"/>
    <mergeCell ref="AH572:AH573"/>
    <mergeCell ref="J572:J573"/>
    <mergeCell ref="K572:K573"/>
    <mergeCell ref="L572:L573"/>
    <mergeCell ref="M572:M573"/>
    <mergeCell ref="N572:N573"/>
    <mergeCell ref="AB572:AB573"/>
    <mergeCell ref="K566:K567"/>
    <mergeCell ref="L566:L567"/>
    <mergeCell ref="A566:A567"/>
    <mergeCell ref="B566:B567"/>
    <mergeCell ref="C566:C567"/>
    <mergeCell ref="D566:D567"/>
    <mergeCell ref="E566:E567"/>
    <mergeCell ref="F566:F567"/>
    <mergeCell ref="H568:H569"/>
    <mergeCell ref="I568:I569"/>
    <mergeCell ref="AH570:AH571"/>
    <mergeCell ref="A572:A573"/>
    <mergeCell ref="B572:B573"/>
    <mergeCell ref="C572:C573"/>
    <mergeCell ref="D572:D573"/>
    <mergeCell ref="E572:E573"/>
    <mergeCell ref="F572:F573"/>
    <mergeCell ref="G572:G573"/>
    <mergeCell ref="H572:H573"/>
    <mergeCell ref="I572:I573"/>
    <mergeCell ref="AB570:AB571"/>
    <mergeCell ref="AC570:AC571"/>
    <mergeCell ref="AD570:AD571"/>
    <mergeCell ref="AE570:AE571"/>
    <mergeCell ref="AF570:AF571"/>
    <mergeCell ref="AG570:AG571"/>
    <mergeCell ref="I570:I571"/>
    <mergeCell ref="J570:J571"/>
    <mergeCell ref="K570:K571"/>
    <mergeCell ref="L570:L571"/>
    <mergeCell ref="M570:M571"/>
    <mergeCell ref="N570:N571"/>
    <mergeCell ref="N568:N569"/>
    <mergeCell ref="AB568:AB569"/>
    <mergeCell ref="AC568:AC569"/>
    <mergeCell ref="AD568:AD569"/>
    <mergeCell ref="AE568:AE569"/>
    <mergeCell ref="AF568:AF569"/>
    <mergeCell ref="L568:L569"/>
    <mergeCell ref="M568:M569"/>
    <mergeCell ref="AF566:AF567"/>
    <mergeCell ref="AG566:AG567"/>
    <mergeCell ref="AH566:AH567"/>
    <mergeCell ref="AG568:AG569"/>
    <mergeCell ref="AH568:AH569"/>
    <mergeCell ref="J568:J569"/>
    <mergeCell ref="K568:K569"/>
    <mergeCell ref="A568:A569"/>
    <mergeCell ref="B568:B569"/>
    <mergeCell ref="C568:C569"/>
    <mergeCell ref="D568:D569"/>
    <mergeCell ref="E568:E569"/>
    <mergeCell ref="F568:F569"/>
    <mergeCell ref="G568:G569"/>
    <mergeCell ref="M566:M567"/>
    <mergeCell ref="N566:N567"/>
    <mergeCell ref="AB566:AB567"/>
    <mergeCell ref="AC566:AC567"/>
    <mergeCell ref="AD566:AD567"/>
    <mergeCell ref="AE566:AE567"/>
    <mergeCell ref="G566:G567"/>
    <mergeCell ref="H566:H567"/>
    <mergeCell ref="I566:I567"/>
    <mergeCell ref="J566:J567"/>
    <mergeCell ref="M562:M563"/>
    <mergeCell ref="N562:N563"/>
    <mergeCell ref="A562:A563"/>
    <mergeCell ref="B562:B563"/>
    <mergeCell ref="C562:C563"/>
    <mergeCell ref="D562:D563"/>
    <mergeCell ref="E562:E563"/>
    <mergeCell ref="F562:F563"/>
    <mergeCell ref="G562:G563"/>
    <mergeCell ref="H562:H563"/>
    <mergeCell ref="AC564:AC565"/>
    <mergeCell ref="AD564:AD565"/>
    <mergeCell ref="AE564:AE565"/>
    <mergeCell ref="AF564:AF565"/>
    <mergeCell ref="AG564:AG565"/>
    <mergeCell ref="AH564:AH565"/>
    <mergeCell ref="J564:J565"/>
    <mergeCell ref="K564:K565"/>
    <mergeCell ref="L564:L565"/>
    <mergeCell ref="M564:M565"/>
    <mergeCell ref="N564:N565"/>
    <mergeCell ref="AB564:AB565"/>
    <mergeCell ref="AF560:AF561"/>
    <mergeCell ref="H560:H561"/>
    <mergeCell ref="I560:I561"/>
    <mergeCell ref="J560:J561"/>
    <mergeCell ref="K560:K561"/>
    <mergeCell ref="L560:L561"/>
    <mergeCell ref="M560:M561"/>
    <mergeCell ref="AF558:AF559"/>
    <mergeCell ref="AG558:AG559"/>
    <mergeCell ref="AH558:AH559"/>
    <mergeCell ref="AG560:AG561"/>
    <mergeCell ref="AH560:AH561"/>
    <mergeCell ref="AH562:AH563"/>
    <mergeCell ref="A564:A565"/>
    <mergeCell ref="B564:B565"/>
    <mergeCell ref="C564:C565"/>
    <mergeCell ref="D564:D565"/>
    <mergeCell ref="E564:E565"/>
    <mergeCell ref="F564:F565"/>
    <mergeCell ref="G564:G565"/>
    <mergeCell ref="H564:H565"/>
    <mergeCell ref="I564:I565"/>
    <mergeCell ref="AB562:AB563"/>
    <mergeCell ref="AC562:AC563"/>
    <mergeCell ref="AD562:AD563"/>
    <mergeCell ref="AE562:AE563"/>
    <mergeCell ref="AF562:AF563"/>
    <mergeCell ref="AG562:AG563"/>
    <mergeCell ref="I562:I563"/>
    <mergeCell ref="J562:J563"/>
    <mergeCell ref="K562:K563"/>
    <mergeCell ref="L562:L563"/>
    <mergeCell ref="A560:A561"/>
    <mergeCell ref="B560:B561"/>
    <mergeCell ref="C560:C561"/>
    <mergeCell ref="D560:D561"/>
    <mergeCell ref="E560:E561"/>
    <mergeCell ref="F560:F561"/>
    <mergeCell ref="G560:G561"/>
    <mergeCell ref="M558:M559"/>
    <mergeCell ref="N558:N559"/>
    <mergeCell ref="AB558:AB559"/>
    <mergeCell ref="AC558:AC559"/>
    <mergeCell ref="AD558:AD559"/>
    <mergeCell ref="AE558:AE559"/>
    <mergeCell ref="G558:G559"/>
    <mergeCell ref="H558:H559"/>
    <mergeCell ref="I558:I559"/>
    <mergeCell ref="J558:J559"/>
    <mergeCell ref="K558:K559"/>
    <mergeCell ref="L558:L559"/>
    <mergeCell ref="A558:A559"/>
    <mergeCell ref="B558:B559"/>
    <mergeCell ref="C558:C559"/>
    <mergeCell ref="D558:D559"/>
    <mergeCell ref="E558:E559"/>
    <mergeCell ref="F558:F559"/>
    <mergeCell ref="N560:N561"/>
    <mergeCell ref="AB560:AB561"/>
    <mergeCell ref="AC560:AC561"/>
    <mergeCell ref="AD560:AD561"/>
    <mergeCell ref="AE560:AE561"/>
    <mergeCell ref="AC556:AC557"/>
    <mergeCell ref="AD556:AD557"/>
    <mergeCell ref="AE556:AE557"/>
    <mergeCell ref="AF556:AF557"/>
    <mergeCell ref="AG556:AG557"/>
    <mergeCell ref="AH556:AH557"/>
    <mergeCell ref="J556:J557"/>
    <mergeCell ref="K556:K557"/>
    <mergeCell ref="L556:L557"/>
    <mergeCell ref="M556:M557"/>
    <mergeCell ref="N556:N557"/>
    <mergeCell ref="AB556:AB557"/>
    <mergeCell ref="AH554:AH555"/>
    <mergeCell ref="A556:A557"/>
    <mergeCell ref="B556:B557"/>
    <mergeCell ref="C556:C557"/>
    <mergeCell ref="D556:D557"/>
    <mergeCell ref="E556:E557"/>
    <mergeCell ref="F556:F557"/>
    <mergeCell ref="G556:G557"/>
    <mergeCell ref="H556:H557"/>
    <mergeCell ref="I556:I557"/>
    <mergeCell ref="AB554:AB555"/>
    <mergeCell ref="AC554:AC555"/>
    <mergeCell ref="AD554:AD555"/>
    <mergeCell ref="AE554:AE555"/>
    <mergeCell ref="AF554:AF555"/>
    <mergeCell ref="AG554:AG555"/>
    <mergeCell ref="I554:I555"/>
    <mergeCell ref="J554:J555"/>
    <mergeCell ref="K554:K555"/>
    <mergeCell ref="L554:L555"/>
    <mergeCell ref="M554:M555"/>
    <mergeCell ref="N554:N555"/>
    <mergeCell ref="AG552:AG553"/>
    <mergeCell ref="AH552:AH553"/>
    <mergeCell ref="A554:A555"/>
    <mergeCell ref="B554:B555"/>
    <mergeCell ref="C554:C555"/>
    <mergeCell ref="D554:D555"/>
    <mergeCell ref="E554:E555"/>
    <mergeCell ref="F554:F555"/>
    <mergeCell ref="G554:G555"/>
    <mergeCell ref="H554:H555"/>
    <mergeCell ref="N552:N553"/>
    <mergeCell ref="AB552:AB553"/>
    <mergeCell ref="AC552:AC553"/>
    <mergeCell ref="AD552:AD553"/>
    <mergeCell ref="AE552:AE553"/>
    <mergeCell ref="AF552:AF553"/>
    <mergeCell ref="H552:H553"/>
    <mergeCell ref="I552:I553"/>
    <mergeCell ref="J552:J553"/>
    <mergeCell ref="K552:K553"/>
    <mergeCell ref="L552:L553"/>
    <mergeCell ref="M552:M553"/>
    <mergeCell ref="AF550:AF551"/>
    <mergeCell ref="AG550:AG551"/>
    <mergeCell ref="AH550:AH551"/>
    <mergeCell ref="A552:A553"/>
    <mergeCell ref="B552:B553"/>
    <mergeCell ref="C552:C553"/>
    <mergeCell ref="D552:D553"/>
    <mergeCell ref="E552:E553"/>
    <mergeCell ref="F552:F553"/>
    <mergeCell ref="G552:G553"/>
    <mergeCell ref="M550:M551"/>
    <mergeCell ref="N550:N551"/>
    <mergeCell ref="AB550:AB551"/>
    <mergeCell ref="AC550:AC551"/>
    <mergeCell ref="AD550:AD551"/>
    <mergeCell ref="AE550:AE551"/>
    <mergeCell ref="G550:G551"/>
    <mergeCell ref="H550:H551"/>
    <mergeCell ref="I550:I551"/>
    <mergeCell ref="J550:J551"/>
    <mergeCell ref="K550:K551"/>
    <mergeCell ref="L550:L551"/>
    <mergeCell ref="A550:A551"/>
    <mergeCell ref="B550:B551"/>
    <mergeCell ref="C550:C551"/>
    <mergeCell ref="D550:D551"/>
    <mergeCell ref="E550:E551"/>
    <mergeCell ref="F550:F551"/>
    <mergeCell ref="AC548:AC549"/>
    <mergeCell ref="AD548:AD549"/>
    <mergeCell ref="AE548:AE549"/>
    <mergeCell ref="AF548:AF549"/>
    <mergeCell ref="AG548:AG549"/>
    <mergeCell ref="AH548:AH549"/>
    <mergeCell ref="J548:J549"/>
    <mergeCell ref="K548:K549"/>
    <mergeCell ref="L548:L549"/>
    <mergeCell ref="M548:M549"/>
    <mergeCell ref="N548:N549"/>
    <mergeCell ref="AB548:AB549"/>
    <mergeCell ref="AH546:AH547"/>
    <mergeCell ref="A548:A549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AB546:AB547"/>
    <mergeCell ref="AC546:AC547"/>
    <mergeCell ref="AD546:AD547"/>
    <mergeCell ref="AE546:AE547"/>
    <mergeCell ref="AF546:AF547"/>
    <mergeCell ref="AG546:AG547"/>
    <mergeCell ref="I546:I547"/>
    <mergeCell ref="J546:J547"/>
    <mergeCell ref="K546:K547"/>
    <mergeCell ref="L546:L547"/>
    <mergeCell ref="M546:M547"/>
    <mergeCell ref="N546:N547"/>
    <mergeCell ref="AG544:AG545"/>
    <mergeCell ref="AH544:AH545"/>
    <mergeCell ref="A546:A547"/>
    <mergeCell ref="B546:B547"/>
    <mergeCell ref="C546:C547"/>
    <mergeCell ref="D546:D547"/>
    <mergeCell ref="E546:E547"/>
    <mergeCell ref="F546:F547"/>
    <mergeCell ref="G546:G547"/>
    <mergeCell ref="H546:H547"/>
    <mergeCell ref="N544:N545"/>
    <mergeCell ref="AB544:AB545"/>
    <mergeCell ref="AC544:AC545"/>
    <mergeCell ref="AD544:AD545"/>
    <mergeCell ref="AE544:AE545"/>
    <mergeCell ref="AF544:AF545"/>
    <mergeCell ref="H544:H545"/>
    <mergeCell ref="I544:I545"/>
    <mergeCell ref="J544:J545"/>
    <mergeCell ref="K544:K545"/>
    <mergeCell ref="L544:L545"/>
    <mergeCell ref="M544:M545"/>
    <mergeCell ref="AF542:AF543"/>
    <mergeCell ref="AG542:AG543"/>
    <mergeCell ref="AH542:AH543"/>
    <mergeCell ref="A544:A545"/>
    <mergeCell ref="B544:B545"/>
    <mergeCell ref="C544:C545"/>
    <mergeCell ref="D544:D545"/>
    <mergeCell ref="E544:E545"/>
    <mergeCell ref="F544:F545"/>
    <mergeCell ref="G544:G545"/>
    <mergeCell ref="M542:M543"/>
    <mergeCell ref="N542:N543"/>
    <mergeCell ref="AB542:AB543"/>
    <mergeCell ref="AC542:AC543"/>
    <mergeCell ref="AD542:AD543"/>
    <mergeCell ref="AE542:AE543"/>
    <mergeCell ref="G542:G543"/>
    <mergeCell ref="H542:H543"/>
    <mergeCell ref="I542:I543"/>
    <mergeCell ref="J542:J543"/>
    <mergeCell ref="K542:K543"/>
    <mergeCell ref="L542:L543"/>
    <mergeCell ref="A542:A543"/>
    <mergeCell ref="B542:B543"/>
    <mergeCell ref="C542:C543"/>
    <mergeCell ref="D542:D543"/>
    <mergeCell ref="E542:E543"/>
    <mergeCell ref="F542:F543"/>
    <mergeCell ref="AC540:AC541"/>
    <mergeCell ref="AD540:AD541"/>
    <mergeCell ref="AE540:AE541"/>
    <mergeCell ref="AF540:AF541"/>
    <mergeCell ref="AG540:AG541"/>
    <mergeCell ref="AH540:AH541"/>
    <mergeCell ref="J540:J541"/>
    <mergeCell ref="K540:K541"/>
    <mergeCell ref="L540:L541"/>
    <mergeCell ref="M540:M541"/>
    <mergeCell ref="N540:N541"/>
    <mergeCell ref="AB540:AB541"/>
    <mergeCell ref="AH538:AH539"/>
    <mergeCell ref="A540:A541"/>
    <mergeCell ref="B540:B541"/>
    <mergeCell ref="C540:C541"/>
    <mergeCell ref="D540:D541"/>
    <mergeCell ref="E540:E541"/>
    <mergeCell ref="F540:F541"/>
    <mergeCell ref="G540:G541"/>
    <mergeCell ref="H540:H541"/>
    <mergeCell ref="I540:I541"/>
    <mergeCell ref="AB538:AB539"/>
    <mergeCell ref="AC538:AC539"/>
    <mergeCell ref="AD538:AD539"/>
    <mergeCell ref="AE538:AE539"/>
    <mergeCell ref="AF538:AF539"/>
    <mergeCell ref="AG538:AG539"/>
    <mergeCell ref="I538:I539"/>
    <mergeCell ref="J538:J539"/>
    <mergeCell ref="K538:K539"/>
    <mergeCell ref="L538:L539"/>
    <mergeCell ref="M538:M539"/>
    <mergeCell ref="N538:N539"/>
    <mergeCell ref="AG536:AG537"/>
    <mergeCell ref="AH536:AH537"/>
    <mergeCell ref="A538:A539"/>
    <mergeCell ref="B538:B539"/>
    <mergeCell ref="C538:C539"/>
    <mergeCell ref="D538:D539"/>
    <mergeCell ref="E538:E539"/>
    <mergeCell ref="F538:F539"/>
    <mergeCell ref="G538:G539"/>
    <mergeCell ref="H538:H539"/>
    <mergeCell ref="N536:N537"/>
    <mergeCell ref="AB536:AB537"/>
    <mergeCell ref="AC536:AC537"/>
    <mergeCell ref="AD536:AD537"/>
    <mergeCell ref="AE536:AE537"/>
    <mergeCell ref="AF536:AF537"/>
    <mergeCell ref="H536:H537"/>
    <mergeCell ref="I536:I537"/>
    <mergeCell ref="J536:J537"/>
    <mergeCell ref="K536:K537"/>
    <mergeCell ref="L536:L537"/>
    <mergeCell ref="M536:M537"/>
    <mergeCell ref="AF534:AF535"/>
    <mergeCell ref="AG534:AG535"/>
    <mergeCell ref="AH534:AH535"/>
    <mergeCell ref="A536:A537"/>
    <mergeCell ref="B536:B537"/>
    <mergeCell ref="C536:C537"/>
    <mergeCell ref="D536:D537"/>
    <mergeCell ref="E536:E537"/>
    <mergeCell ref="F536:F537"/>
    <mergeCell ref="G536:G537"/>
    <mergeCell ref="M534:M535"/>
    <mergeCell ref="N534:N535"/>
    <mergeCell ref="AB534:AB535"/>
    <mergeCell ref="AC534:AC535"/>
    <mergeCell ref="AD534:AD535"/>
    <mergeCell ref="AE534:AE535"/>
    <mergeCell ref="G534:G535"/>
    <mergeCell ref="H534:H535"/>
    <mergeCell ref="I534:I535"/>
    <mergeCell ref="J534:J535"/>
    <mergeCell ref="K534:K535"/>
    <mergeCell ref="L534:L535"/>
    <mergeCell ref="A534:A535"/>
    <mergeCell ref="B534:B535"/>
    <mergeCell ref="C534:C535"/>
    <mergeCell ref="D534:D535"/>
    <mergeCell ref="E534:E535"/>
    <mergeCell ref="F534:F535"/>
    <mergeCell ref="AC532:AC533"/>
    <mergeCell ref="AD532:AD533"/>
    <mergeCell ref="AE532:AE533"/>
    <mergeCell ref="AF532:AF533"/>
    <mergeCell ref="AG532:AG533"/>
    <mergeCell ref="AH532:AH533"/>
    <mergeCell ref="J532:J533"/>
    <mergeCell ref="K532:K533"/>
    <mergeCell ref="L532:L533"/>
    <mergeCell ref="M532:M533"/>
    <mergeCell ref="N532:N533"/>
    <mergeCell ref="AB532:AB533"/>
    <mergeCell ref="AH530:AH531"/>
    <mergeCell ref="A532:A533"/>
    <mergeCell ref="B532:B533"/>
    <mergeCell ref="C532:C533"/>
    <mergeCell ref="D532:D533"/>
    <mergeCell ref="E532:E533"/>
    <mergeCell ref="F532:F533"/>
    <mergeCell ref="G532:G533"/>
    <mergeCell ref="H532:H533"/>
    <mergeCell ref="I532:I533"/>
    <mergeCell ref="AB530:AB531"/>
    <mergeCell ref="AC530:AC531"/>
    <mergeCell ref="AD530:AD531"/>
    <mergeCell ref="AE530:AE531"/>
    <mergeCell ref="AF530:AF531"/>
    <mergeCell ref="AG530:AG531"/>
    <mergeCell ref="I530:I531"/>
    <mergeCell ref="J530:J531"/>
    <mergeCell ref="K530:K531"/>
    <mergeCell ref="L530:L531"/>
    <mergeCell ref="M530:M531"/>
    <mergeCell ref="N530:N531"/>
    <mergeCell ref="AG528:AG529"/>
    <mergeCell ref="AH528:AH529"/>
    <mergeCell ref="A530:A531"/>
    <mergeCell ref="B530:B531"/>
    <mergeCell ref="C530:C531"/>
    <mergeCell ref="D530:D531"/>
    <mergeCell ref="E530:E531"/>
    <mergeCell ref="F530:F531"/>
    <mergeCell ref="G530:G531"/>
    <mergeCell ref="H530:H531"/>
    <mergeCell ref="N528:N529"/>
    <mergeCell ref="AB528:AB529"/>
    <mergeCell ref="AC528:AC529"/>
    <mergeCell ref="AD528:AD529"/>
    <mergeCell ref="AE528:AE529"/>
    <mergeCell ref="AF528:AF529"/>
    <mergeCell ref="H528:H529"/>
    <mergeCell ref="I528:I529"/>
    <mergeCell ref="J528:J529"/>
    <mergeCell ref="K528:K529"/>
    <mergeCell ref="L528:L529"/>
    <mergeCell ref="M528:M529"/>
    <mergeCell ref="AF526:AF527"/>
    <mergeCell ref="AG526:AG527"/>
    <mergeCell ref="AH526:AH527"/>
    <mergeCell ref="A528:A529"/>
    <mergeCell ref="B528:B529"/>
    <mergeCell ref="C528:C529"/>
    <mergeCell ref="D528:D529"/>
    <mergeCell ref="E528:E529"/>
    <mergeCell ref="F528:F529"/>
    <mergeCell ref="G528:G529"/>
    <mergeCell ref="M526:M527"/>
    <mergeCell ref="N526:N527"/>
    <mergeCell ref="AB526:AB527"/>
    <mergeCell ref="AC526:AC527"/>
    <mergeCell ref="AD526:AD527"/>
    <mergeCell ref="AE526:AE527"/>
    <mergeCell ref="G526:G527"/>
    <mergeCell ref="H526:H527"/>
    <mergeCell ref="I526:I527"/>
    <mergeCell ref="J526:J527"/>
    <mergeCell ref="K526:K527"/>
    <mergeCell ref="L526:L527"/>
    <mergeCell ref="A526:A527"/>
    <mergeCell ref="B526:B527"/>
    <mergeCell ref="C526:C527"/>
    <mergeCell ref="D526:D527"/>
    <mergeCell ref="E526:E527"/>
    <mergeCell ref="F526:F527"/>
    <mergeCell ref="AC524:AC525"/>
    <mergeCell ref="AD524:AD525"/>
    <mergeCell ref="AE524:AE525"/>
    <mergeCell ref="AF524:AF525"/>
    <mergeCell ref="AG524:AG525"/>
    <mergeCell ref="AH524:AH525"/>
    <mergeCell ref="J524:J525"/>
    <mergeCell ref="K524:K525"/>
    <mergeCell ref="L524:L525"/>
    <mergeCell ref="M524:M525"/>
    <mergeCell ref="N524:N525"/>
    <mergeCell ref="AB524:AB525"/>
    <mergeCell ref="AH522:AH523"/>
    <mergeCell ref="A524:A525"/>
    <mergeCell ref="B524:B525"/>
    <mergeCell ref="C524:C525"/>
    <mergeCell ref="D524:D525"/>
    <mergeCell ref="E524:E525"/>
    <mergeCell ref="F524:F525"/>
    <mergeCell ref="G524:G525"/>
    <mergeCell ref="H524:H525"/>
    <mergeCell ref="I524:I525"/>
    <mergeCell ref="AB522:AB523"/>
    <mergeCell ref="AC522:AC523"/>
    <mergeCell ref="AD522:AD523"/>
    <mergeCell ref="AE522:AE523"/>
    <mergeCell ref="AF522:AF523"/>
    <mergeCell ref="AG522:AG523"/>
    <mergeCell ref="I522:I523"/>
    <mergeCell ref="J522:J523"/>
    <mergeCell ref="K522:K523"/>
    <mergeCell ref="L522:L523"/>
    <mergeCell ref="M522:M523"/>
    <mergeCell ref="N522:N523"/>
    <mergeCell ref="AG520:AG521"/>
    <mergeCell ref="AH520:AH521"/>
    <mergeCell ref="A522:A523"/>
    <mergeCell ref="B522:B523"/>
    <mergeCell ref="C522:C523"/>
    <mergeCell ref="D522:D523"/>
    <mergeCell ref="E522:E523"/>
    <mergeCell ref="F522:F523"/>
    <mergeCell ref="G522:G523"/>
    <mergeCell ref="H522:H523"/>
    <mergeCell ref="N520:N521"/>
    <mergeCell ref="AB520:AB521"/>
    <mergeCell ref="AC520:AC521"/>
    <mergeCell ref="AD520:AD521"/>
    <mergeCell ref="AE520:AE521"/>
    <mergeCell ref="AF520:AF521"/>
    <mergeCell ref="H520:H521"/>
    <mergeCell ref="I520:I521"/>
    <mergeCell ref="J520:J521"/>
    <mergeCell ref="K520:K521"/>
    <mergeCell ref="L520:L521"/>
    <mergeCell ref="M520:M521"/>
    <mergeCell ref="AF518:AF519"/>
    <mergeCell ref="AG518:AG519"/>
    <mergeCell ref="AH518:AH519"/>
    <mergeCell ref="A520:A521"/>
    <mergeCell ref="B520:B521"/>
    <mergeCell ref="C520:C521"/>
    <mergeCell ref="D520:D521"/>
    <mergeCell ref="E520:E521"/>
    <mergeCell ref="F520:F521"/>
    <mergeCell ref="G520:G521"/>
    <mergeCell ref="M518:M519"/>
    <mergeCell ref="N518:N519"/>
    <mergeCell ref="AB518:AB519"/>
    <mergeCell ref="AC518:AC519"/>
    <mergeCell ref="AD518:AD519"/>
    <mergeCell ref="AE518:AE519"/>
    <mergeCell ref="G518:G519"/>
    <mergeCell ref="H518:H519"/>
    <mergeCell ref="I518:I519"/>
    <mergeCell ref="J518:J519"/>
    <mergeCell ref="K518:K519"/>
    <mergeCell ref="L518:L519"/>
    <mergeCell ref="A518:A519"/>
    <mergeCell ref="B518:B519"/>
    <mergeCell ref="C518:C519"/>
    <mergeCell ref="D518:D519"/>
    <mergeCell ref="E518:E519"/>
    <mergeCell ref="F518:F519"/>
    <mergeCell ref="AC516:AC517"/>
    <mergeCell ref="AD516:AD517"/>
    <mergeCell ref="AE516:AE517"/>
    <mergeCell ref="AF516:AF517"/>
    <mergeCell ref="AG516:AG517"/>
    <mergeCell ref="AH516:AH517"/>
    <mergeCell ref="J516:J517"/>
    <mergeCell ref="K516:K517"/>
    <mergeCell ref="L516:L517"/>
    <mergeCell ref="M516:M517"/>
    <mergeCell ref="N516:N517"/>
    <mergeCell ref="AB516:AB517"/>
    <mergeCell ref="AH514:AH515"/>
    <mergeCell ref="A516:A517"/>
    <mergeCell ref="B516:B517"/>
    <mergeCell ref="C516:C517"/>
    <mergeCell ref="D516:D517"/>
    <mergeCell ref="E516:E517"/>
    <mergeCell ref="F516:F517"/>
    <mergeCell ref="G516:G517"/>
    <mergeCell ref="H516:H517"/>
    <mergeCell ref="I516:I517"/>
    <mergeCell ref="AB514:AB515"/>
    <mergeCell ref="AC514:AC515"/>
    <mergeCell ref="AD514:AD515"/>
    <mergeCell ref="AE514:AE515"/>
    <mergeCell ref="AF514:AF515"/>
    <mergeCell ref="AG514:AG515"/>
    <mergeCell ref="I514:I515"/>
    <mergeCell ref="J514:J515"/>
    <mergeCell ref="K514:K515"/>
    <mergeCell ref="L514:L515"/>
    <mergeCell ref="M514:M515"/>
    <mergeCell ref="N514:N515"/>
    <mergeCell ref="AG512:AG513"/>
    <mergeCell ref="AH512:AH513"/>
    <mergeCell ref="A514:A515"/>
    <mergeCell ref="B514:B515"/>
    <mergeCell ref="C514:C515"/>
    <mergeCell ref="D514:D515"/>
    <mergeCell ref="E514:E515"/>
    <mergeCell ref="F514:F515"/>
    <mergeCell ref="G514:G515"/>
    <mergeCell ref="H514:H515"/>
    <mergeCell ref="N512:N513"/>
    <mergeCell ref="AB512:AB513"/>
    <mergeCell ref="AC512:AC513"/>
    <mergeCell ref="AD512:AD513"/>
    <mergeCell ref="AE512:AE513"/>
    <mergeCell ref="AF512:AF513"/>
    <mergeCell ref="H512:H513"/>
    <mergeCell ref="I512:I513"/>
    <mergeCell ref="J512:J513"/>
    <mergeCell ref="K512:K513"/>
    <mergeCell ref="L512:L513"/>
    <mergeCell ref="M512:M513"/>
    <mergeCell ref="AF510:AF511"/>
    <mergeCell ref="AG510:AG511"/>
    <mergeCell ref="AH510:AH511"/>
    <mergeCell ref="A512:A513"/>
    <mergeCell ref="B512:B513"/>
    <mergeCell ref="C512:C513"/>
    <mergeCell ref="D512:D513"/>
    <mergeCell ref="E512:E513"/>
    <mergeCell ref="F512:F513"/>
    <mergeCell ref="G512:G513"/>
    <mergeCell ref="M510:M511"/>
    <mergeCell ref="N510:N511"/>
    <mergeCell ref="AB510:AB511"/>
    <mergeCell ref="AC510:AC511"/>
    <mergeCell ref="AD510:AD511"/>
    <mergeCell ref="AE510:AE511"/>
    <mergeCell ref="G510:G511"/>
    <mergeCell ref="H510:H511"/>
    <mergeCell ref="I510:I511"/>
    <mergeCell ref="J510:J511"/>
    <mergeCell ref="K510:K511"/>
    <mergeCell ref="L510:L511"/>
    <mergeCell ref="A510:A511"/>
    <mergeCell ref="B510:B511"/>
    <mergeCell ref="C510:C511"/>
    <mergeCell ref="D510:D511"/>
    <mergeCell ref="E510:E511"/>
    <mergeCell ref="F510:F511"/>
    <mergeCell ref="AC508:AC509"/>
    <mergeCell ref="AD508:AD509"/>
    <mergeCell ref="AE508:AE509"/>
    <mergeCell ref="AF508:AF509"/>
    <mergeCell ref="AG508:AG509"/>
    <mergeCell ref="AH508:AH509"/>
    <mergeCell ref="J508:J509"/>
    <mergeCell ref="K508:K509"/>
    <mergeCell ref="L508:L509"/>
    <mergeCell ref="M508:M509"/>
    <mergeCell ref="N508:N509"/>
    <mergeCell ref="AB508:AB509"/>
    <mergeCell ref="AH506:AH507"/>
    <mergeCell ref="A508:A509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AB506:AB507"/>
    <mergeCell ref="AC506:AC507"/>
    <mergeCell ref="AD506:AD507"/>
    <mergeCell ref="AE506:AE507"/>
    <mergeCell ref="AF506:AF507"/>
    <mergeCell ref="AG506:AG507"/>
    <mergeCell ref="I506:I507"/>
    <mergeCell ref="J506:J507"/>
    <mergeCell ref="K506:K507"/>
    <mergeCell ref="L506:L507"/>
    <mergeCell ref="M506:M507"/>
    <mergeCell ref="N506:N507"/>
    <mergeCell ref="AG504:AG505"/>
    <mergeCell ref="AH504:AH505"/>
    <mergeCell ref="A506:A507"/>
    <mergeCell ref="B506:B507"/>
    <mergeCell ref="C506:C507"/>
    <mergeCell ref="D506:D507"/>
    <mergeCell ref="E506:E507"/>
    <mergeCell ref="F506:F507"/>
    <mergeCell ref="G506:G507"/>
    <mergeCell ref="H506:H507"/>
    <mergeCell ref="N504:N505"/>
    <mergeCell ref="AB504:AB505"/>
    <mergeCell ref="AC504:AC505"/>
    <mergeCell ref="AD504:AD505"/>
    <mergeCell ref="AE504:AE505"/>
    <mergeCell ref="AF504:AF505"/>
    <mergeCell ref="H504:H505"/>
    <mergeCell ref="I504:I505"/>
    <mergeCell ref="J504:J505"/>
    <mergeCell ref="K504:K505"/>
    <mergeCell ref="L504:L505"/>
    <mergeCell ref="M504:M505"/>
    <mergeCell ref="AF500:AF501"/>
    <mergeCell ref="AG500:AG501"/>
    <mergeCell ref="AH500:AH501"/>
    <mergeCell ref="A504:A505"/>
    <mergeCell ref="B504:B505"/>
    <mergeCell ref="C504:C505"/>
    <mergeCell ref="D504:D505"/>
    <mergeCell ref="E504:E505"/>
    <mergeCell ref="F504:F505"/>
    <mergeCell ref="G504:G505"/>
    <mergeCell ref="M500:M501"/>
    <mergeCell ref="N500:N501"/>
    <mergeCell ref="AB500:AB501"/>
    <mergeCell ref="AC500:AC501"/>
    <mergeCell ref="AD500:AD501"/>
    <mergeCell ref="AE500:AE501"/>
    <mergeCell ref="G500:G501"/>
    <mergeCell ref="H500:H501"/>
    <mergeCell ref="I500:I501"/>
    <mergeCell ref="J500:J501"/>
    <mergeCell ref="K500:K501"/>
    <mergeCell ref="L500:L501"/>
    <mergeCell ref="A500:A501"/>
    <mergeCell ref="B500:B501"/>
    <mergeCell ref="C500:C501"/>
    <mergeCell ref="D500:D501"/>
    <mergeCell ref="E500:E501"/>
    <mergeCell ref="F500:F501"/>
    <mergeCell ref="AC498:AC499"/>
    <mergeCell ref="AD498:AD499"/>
    <mergeCell ref="AE498:AE499"/>
    <mergeCell ref="AF498:AF499"/>
    <mergeCell ref="AG498:AG499"/>
    <mergeCell ref="AH498:AH499"/>
    <mergeCell ref="J498:J499"/>
    <mergeCell ref="K498:K499"/>
    <mergeCell ref="L498:L499"/>
    <mergeCell ref="M498:M499"/>
    <mergeCell ref="N498:N499"/>
    <mergeCell ref="AB498:AB499"/>
    <mergeCell ref="AH496:AH497"/>
    <mergeCell ref="A498:A499"/>
    <mergeCell ref="B498:B499"/>
    <mergeCell ref="C498:C499"/>
    <mergeCell ref="D498:D499"/>
    <mergeCell ref="E498:E499"/>
    <mergeCell ref="F498:F499"/>
    <mergeCell ref="G498:G499"/>
    <mergeCell ref="H498:H499"/>
    <mergeCell ref="I498:I499"/>
    <mergeCell ref="AB496:AB497"/>
    <mergeCell ref="AC496:AC497"/>
    <mergeCell ref="AD496:AD497"/>
    <mergeCell ref="AE496:AE497"/>
    <mergeCell ref="AF496:AF497"/>
    <mergeCell ref="AG496:AG497"/>
    <mergeCell ref="I496:I497"/>
    <mergeCell ref="J496:J497"/>
    <mergeCell ref="K496:K497"/>
    <mergeCell ref="L496:L497"/>
    <mergeCell ref="M496:M497"/>
    <mergeCell ref="N496:N497"/>
    <mergeCell ref="AG494:AG495"/>
    <mergeCell ref="AH494:AH495"/>
    <mergeCell ref="A496:A497"/>
    <mergeCell ref="B496:B497"/>
    <mergeCell ref="C496:C497"/>
    <mergeCell ref="D496:D497"/>
    <mergeCell ref="E496:E497"/>
    <mergeCell ref="F496:F497"/>
    <mergeCell ref="G496:G497"/>
    <mergeCell ref="H496:H497"/>
    <mergeCell ref="N494:N495"/>
    <mergeCell ref="AB494:AB495"/>
    <mergeCell ref="AC494:AC495"/>
    <mergeCell ref="AD494:AD495"/>
    <mergeCell ref="AE494:AE495"/>
    <mergeCell ref="AF494:AF495"/>
    <mergeCell ref="H494:H495"/>
    <mergeCell ref="I494:I495"/>
    <mergeCell ref="J494:J495"/>
    <mergeCell ref="K494:K495"/>
    <mergeCell ref="L494:L495"/>
    <mergeCell ref="M494:M495"/>
    <mergeCell ref="AF492:AF493"/>
    <mergeCell ref="AG492:AG493"/>
    <mergeCell ref="AH492:AH493"/>
    <mergeCell ref="A494:A495"/>
    <mergeCell ref="B494:B495"/>
    <mergeCell ref="C494:C495"/>
    <mergeCell ref="D494:D495"/>
    <mergeCell ref="E494:E495"/>
    <mergeCell ref="F494:F495"/>
    <mergeCell ref="G494:G495"/>
    <mergeCell ref="M492:M493"/>
    <mergeCell ref="N492:N493"/>
    <mergeCell ref="AB492:AB493"/>
    <mergeCell ref="AC492:AC493"/>
    <mergeCell ref="AD492:AD493"/>
    <mergeCell ref="AE492:AE493"/>
    <mergeCell ref="G492:G493"/>
    <mergeCell ref="H492:H493"/>
    <mergeCell ref="I492:I493"/>
    <mergeCell ref="J492:J493"/>
    <mergeCell ref="K492:K493"/>
    <mergeCell ref="L492:L493"/>
    <mergeCell ref="A492:A493"/>
    <mergeCell ref="B492:B493"/>
    <mergeCell ref="C492:C493"/>
    <mergeCell ref="D492:D493"/>
    <mergeCell ref="E492:E493"/>
    <mergeCell ref="F492:F493"/>
    <mergeCell ref="AC490:AC491"/>
    <mergeCell ref="AD490:AD491"/>
    <mergeCell ref="AE490:AE491"/>
    <mergeCell ref="AF490:AF491"/>
    <mergeCell ref="AG490:AG491"/>
    <mergeCell ref="AH490:AH491"/>
    <mergeCell ref="J490:J491"/>
    <mergeCell ref="K490:K491"/>
    <mergeCell ref="L490:L491"/>
    <mergeCell ref="M490:M491"/>
    <mergeCell ref="N490:N491"/>
    <mergeCell ref="AB490:AB491"/>
    <mergeCell ref="AH487:AH488"/>
    <mergeCell ref="A490:A491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AB487:AB488"/>
    <mergeCell ref="AC487:AC488"/>
    <mergeCell ref="AD487:AD488"/>
    <mergeCell ref="AE487:AE488"/>
    <mergeCell ref="AF487:AF488"/>
    <mergeCell ref="AG487:AG488"/>
    <mergeCell ref="I487:I488"/>
    <mergeCell ref="J487:J488"/>
    <mergeCell ref="K487:K488"/>
    <mergeCell ref="L487:L488"/>
    <mergeCell ref="M487:M488"/>
    <mergeCell ref="N487:N488"/>
    <mergeCell ref="AG485:AG486"/>
    <mergeCell ref="AH485:AH486"/>
    <mergeCell ref="A487:A488"/>
    <mergeCell ref="B487:B488"/>
    <mergeCell ref="C487:C488"/>
    <mergeCell ref="D487:D488"/>
    <mergeCell ref="E487:E488"/>
    <mergeCell ref="F487:F488"/>
    <mergeCell ref="G487:G488"/>
    <mergeCell ref="H487:H488"/>
    <mergeCell ref="N485:N486"/>
    <mergeCell ref="AB485:AB486"/>
    <mergeCell ref="AC485:AC486"/>
    <mergeCell ref="AD485:AD486"/>
    <mergeCell ref="AE485:AE486"/>
    <mergeCell ref="AF485:AF486"/>
    <mergeCell ref="H485:H486"/>
    <mergeCell ref="I485:I486"/>
    <mergeCell ref="J485:J486"/>
    <mergeCell ref="K485:K486"/>
    <mergeCell ref="L485:L486"/>
    <mergeCell ref="M485:M486"/>
    <mergeCell ref="AF483:AF484"/>
    <mergeCell ref="AG483:AG484"/>
    <mergeCell ref="AH483:AH484"/>
    <mergeCell ref="A485:A486"/>
    <mergeCell ref="B485:B486"/>
    <mergeCell ref="C485:C486"/>
    <mergeCell ref="D485:D486"/>
    <mergeCell ref="E485:E486"/>
    <mergeCell ref="F485:F486"/>
    <mergeCell ref="G485:G486"/>
    <mergeCell ref="M483:M484"/>
    <mergeCell ref="N483:N484"/>
    <mergeCell ref="AB483:AB484"/>
    <mergeCell ref="AC483:AC484"/>
    <mergeCell ref="AD483:AD484"/>
    <mergeCell ref="AE483:AE484"/>
    <mergeCell ref="G483:G484"/>
    <mergeCell ref="H483:H484"/>
    <mergeCell ref="I483:I484"/>
    <mergeCell ref="J483:J484"/>
    <mergeCell ref="K483:K484"/>
    <mergeCell ref="L483:L484"/>
    <mergeCell ref="A483:A484"/>
    <mergeCell ref="B483:B484"/>
    <mergeCell ref="C483:C484"/>
    <mergeCell ref="D483:D484"/>
    <mergeCell ref="E483:E484"/>
    <mergeCell ref="F483:F484"/>
    <mergeCell ref="AC481:AC482"/>
    <mergeCell ref="AD481:AD482"/>
    <mergeCell ref="AE481:AE482"/>
    <mergeCell ref="AF481:AF482"/>
    <mergeCell ref="AG481:AG482"/>
    <mergeCell ref="AH481:AH482"/>
    <mergeCell ref="J481:J482"/>
    <mergeCell ref="K481:K482"/>
    <mergeCell ref="L481:L482"/>
    <mergeCell ref="M481:M482"/>
    <mergeCell ref="N481:N482"/>
    <mergeCell ref="AB481:AB482"/>
    <mergeCell ref="AH479:AH480"/>
    <mergeCell ref="A481:A482"/>
    <mergeCell ref="B481:B482"/>
    <mergeCell ref="C481:C482"/>
    <mergeCell ref="D481:D482"/>
    <mergeCell ref="E481:E482"/>
    <mergeCell ref="F481:F482"/>
    <mergeCell ref="G481:G482"/>
    <mergeCell ref="H481:H482"/>
    <mergeCell ref="I481:I482"/>
    <mergeCell ref="AB479:AB480"/>
    <mergeCell ref="AC479:AC480"/>
    <mergeCell ref="AD479:AD480"/>
    <mergeCell ref="AE479:AE480"/>
    <mergeCell ref="AF479:AF480"/>
    <mergeCell ref="AG479:AG480"/>
    <mergeCell ref="I479:I480"/>
    <mergeCell ref="J479:J480"/>
    <mergeCell ref="K479:K480"/>
    <mergeCell ref="L479:L480"/>
    <mergeCell ref="M479:M480"/>
    <mergeCell ref="N479:N480"/>
    <mergeCell ref="AG477:AG478"/>
    <mergeCell ref="AH477:AH478"/>
    <mergeCell ref="A479:A480"/>
    <mergeCell ref="B479:B480"/>
    <mergeCell ref="C479:C480"/>
    <mergeCell ref="D479:D480"/>
    <mergeCell ref="E479:E480"/>
    <mergeCell ref="F479:F480"/>
    <mergeCell ref="G479:G480"/>
    <mergeCell ref="H479:H480"/>
    <mergeCell ref="N477:N478"/>
    <mergeCell ref="AB477:AB478"/>
    <mergeCell ref="AC477:AC478"/>
    <mergeCell ref="AD477:AD478"/>
    <mergeCell ref="AE477:AE478"/>
    <mergeCell ref="AF477:AF478"/>
    <mergeCell ref="H477:H478"/>
    <mergeCell ref="I477:I478"/>
    <mergeCell ref="J477:J478"/>
    <mergeCell ref="K477:K478"/>
    <mergeCell ref="L477:L478"/>
    <mergeCell ref="M477:M478"/>
    <mergeCell ref="AF475:AF476"/>
    <mergeCell ref="AG475:AG476"/>
    <mergeCell ref="AH475:AH476"/>
    <mergeCell ref="A477:A478"/>
    <mergeCell ref="B477:B478"/>
    <mergeCell ref="C477:C478"/>
    <mergeCell ref="D477:D478"/>
    <mergeCell ref="E477:E478"/>
    <mergeCell ref="F477:F478"/>
    <mergeCell ref="G477:G478"/>
    <mergeCell ref="M475:M476"/>
    <mergeCell ref="N475:N476"/>
    <mergeCell ref="AB475:AB476"/>
    <mergeCell ref="AC475:AC476"/>
    <mergeCell ref="AD475:AD476"/>
    <mergeCell ref="AE475:AE476"/>
    <mergeCell ref="G475:G476"/>
    <mergeCell ref="H475:H476"/>
    <mergeCell ref="I475:I476"/>
    <mergeCell ref="J475:J476"/>
    <mergeCell ref="K475:K476"/>
    <mergeCell ref="L475:L476"/>
    <mergeCell ref="A475:A476"/>
    <mergeCell ref="B475:B476"/>
    <mergeCell ref="C475:C476"/>
    <mergeCell ref="D475:D476"/>
    <mergeCell ref="E475:E476"/>
    <mergeCell ref="F475:F476"/>
    <mergeCell ref="AC473:AC474"/>
    <mergeCell ref="AD473:AD474"/>
    <mergeCell ref="AE473:AE474"/>
    <mergeCell ref="AF473:AF474"/>
    <mergeCell ref="AG473:AG474"/>
    <mergeCell ref="AH473:AH474"/>
    <mergeCell ref="J473:J474"/>
    <mergeCell ref="K473:K474"/>
    <mergeCell ref="L473:L474"/>
    <mergeCell ref="M473:M474"/>
    <mergeCell ref="N473:N474"/>
    <mergeCell ref="AB473:AB474"/>
    <mergeCell ref="AH471:AH472"/>
    <mergeCell ref="A473:A474"/>
    <mergeCell ref="B473:B474"/>
    <mergeCell ref="C473:C474"/>
    <mergeCell ref="D473:D474"/>
    <mergeCell ref="E473:E474"/>
    <mergeCell ref="F473:F474"/>
    <mergeCell ref="G473:G474"/>
    <mergeCell ref="H473:H474"/>
    <mergeCell ref="I473:I474"/>
    <mergeCell ref="AB471:AB472"/>
    <mergeCell ref="AC471:AC472"/>
    <mergeCell ref="AD471:AD472"/>
    <mergeCell ref="AE471:AE472"/>
    <mergeCell ref="AF471:AF472"/>
    <mergeCell ref="AG471:AG472"/>
    <mergeCell ref="I471:I472"/>
    <mergeCell ref="J471:J472"/>
    <mergeCell ref="K471:K472"/>
    <mergeCell ref="L471:L472"/>
    <mergeCell ref="M471:M472"/>
    <mergeCell ref="N471:N472"/>
    <mergeCell ref="AG469:AG470"/>
    <mergeCell ref="AH469:AH470"/>
    <mergeCell ref="A471:A472"/>
    <mergeCell ref="B471:B472"/>
    <mergeCell ref="C471:C472"/>
    <mergeCell ref="D471:D472"/>
    <mergeCell ref="E471:E472"/>
    <mergeCell ref="F471:F472"/>
    <mergeCell ref="G471:G472"/>
    <mergeCell ref="H471:H472"/>
    <mergeCell ref="N469:N470"/>
    <mergeCell ref="AB469:AB470"/>
    <mergeCell ref="AC469:AC470"/>
    <mergeCell ref="AD469:AD470"/>
    <mergeCell ref="AE469:AE470"/>
    <mergeCell ref="AF469:AF470"/>
    <mergeCell ref="H469:H470"/>
    <mergeCell ref="I469:I470"/>
    <mergeCell ref="J469:J470"/>
    <mergeCell ref="K469:K470"/>
    <mergeCell ref="L469:L470"/>
    <mergeCell ref="M469:M470"/>
    <mergeCell ref="AF467:AF468"/>
    <mergeCell ref="AG467:AG468"/>
    <mergeCell ref="AH467:AH468"/>
    <mergeCell ref="A469:A470"/>
    <mergeCell ref="B469:B470"/>
    <mergeCell ref="C469:C470"/>
    <mergeCell ref="D469:D470"/>
    <mergeCell ref="E469:E470"/>
    <mergeCell ref="F469:F470"/>
    <mergeCell ref="G469:G470"/>
    <mergeCell ref="M467:M468"/>
    <mergeCell ref="N467:N468"/>
    <mergeCell ref="AB467:AB468"/>
    <mergeCell ref="AC467:AC468"/>
    <mergeCell ref="AD467:AD468"/>
    <mergeCell ref="AE467:AE468"/>
    <mergeCell ref="G467:G468"/>
    <mergeCell ref="H467:H468"/>
    <mergeCell ref="I467:I468"/>
    <mergeCell ref="J467:J468"/>
    <mergeCell ref="K467:K468"/>
    <mergeCell ref="L467:L468"/>
    <mergeCell ref="A467:A468"/>
    <mergeCell ref="B467:B468"/>
    <mergeCell ref="C467:C468"/>
    <mergeCell ref="D467:D468"/>
    <mergeCell ref="E467:E468"/>
    <mergeCell ref="F467:F468"/>
    <mergeCell ref="AC465:AC466"/>
    <mergeCell ref="AD465:AD466"/>
    <mergeCell ref="AE465:AE466"/>
    <mergeCell ref="AF465:AF466"/>
    <mergeCell ref="AG465:AG466"/>
    <mergeCell ref="AH465:AH466"/>
    <mergeCell ref="J465:J466"/>
    <mergeCell ref="K465:K466"/>
    <mergeCell ref="L465:L466"/>
    <mergeCell ref="M465:M466"/>
    <mergeCell ref="N465:N466"/>
    <mergeCell ref="AB465:AB466"/>
    <mergeCell ref="AH463:AH464"/>
    <mergeCell ref="A465:A466"/>
    <mergeCell ref="B465:B466"/>
    <mergeCell ref="C465:C466"/>
    <mergeCell ref="D465:D466"/>
    <mergeCell ref="E465:E466"/>
    <mergeCell ref="F465:F466"/>
    <mergeCell ref="G465:G466"/>
    <mergeCell ref="H465:H466"/>
    <mergeCell ref="I465:I466"/>
    <mergeCell ref="AB463:AB464"/>
    <mergeCell ref="AC463:AC464"/>
    <mergeCell ref="AD463:AD464"/>
    <mergeCell ref="AE463:AE464"/>
    <mergeCell ref="AF463:AF464"/>
    <mergeCell ref="AG463:AG464"/>
    <mergeCell ref="I463:I464"/>
    <mergeCell ref="J463:J464"/>
    <mergeCell ref="K463:K464"/>
    <mergeCell ref="L463:L464"/>
    <mergeCell ref="M463:M464"/>
    <mergeCell ref="N463:N464"/>
    <mergeCell ref="AG461:AG462"/>
    <mergeCell ref="AH461:AH462"/>
    <mergeCell ref="A463:A464"/>
    <mergeCell ref="B463:B464"/>
    <mergeCell ref="C463:C464"/>
    <mergeCell ref="D463:D464"/>
    <mergeCell ref="E463:E464"/>
    <mergeCell ref="F463:F464"/>
    <mergeCell ref="G463:G464"/>
    <mergeCell ref="H463:H464"/>
    <mergeCell ref="N461:N462"/>
    <mergeCell ref="AB461:AB462"/>
    <mergeCell ref="AC461:AC462"/>
    <mergeCell ref="AD461:AD462"/>
    <mergeCell ref="AE461:AE462"/>
    <mergeCell ref="AF461:AF462"/>
    <mergeCell ref="H461:H462"/>
    <mergeCell ref="I461:I462"/>
    <mergeCell ref="J461:J462"/>
    <mergeCell ref="K461:K462"/>
    <mergeCell ref="L461:L462"/>
    <mergeCell ref="M461:M462"/>
    <mergeCell ref="AF459:AF460"/>
    <mergeCell ref="AG459:AG460"/>
    <mergeCell ref="AH459:AH460"/>
    <mergeCell ref="A461:A462"/>
    <mergeCell ref="B461:B462"/>
    <mergeCell ref="C461:C462"/>
    <mergeCell ref="D461:D462"/>
    <mergeCell ref="E461:E462"/>
    <mergeCell ref="F461:F462"/>
    <mergeCell ref="G461:G462"/>
    <mergeCell ref="M459:M460"/>
    <mergeCell ref="N459:N460"/>
    <mergeCell ref="AB459:AB460"/>
    <mergeCell ref="AC459:AC460"/>
    <mergeCell ref="AD459:AD460"/>
    <mergeCell ref="AE459:AE460"/>
    <mergeCell ref="G459:G460"/>
    <mergeCell ref="H459:H460"/>
    <mergeCell ref="I459:I460"/>
    <mergeCell ref="J459:J460"/>
    <mergeCell ref="K459:K460"/>
    <mergeCell ref="L459:L460"/>
    <mergeCell ref="A459:A460"/>
    <mergeCell ref="B459:B460"/>
    <mergeCell ref="C459:C460"/>
    <mergeCell ref="D459:D460"/>
    <mergeCell ref="E459:E460"/>
    <mergeCell ref="F459:F460"/>
    <mergeCell ref="AC457:AC458"/>
    <mergeCell ref="AD457:AD458"/>
    <mergeCell ref="AE457:AE458"/>
    <mergeCell ref="AF457:AF458"/>
    <mergeCell ref="AG457:AG458"/>
    <mergeCell ref="AH457:AH458"/>
    <mergeCell ref="J457:J458"/>
    <mergeCell ref="K457:K458"/>
    <mergeCell ref="L457:L458"/>
    <mergeCell ref="M457:M458"/>
    <mergeCell ref="N457:N458"/>
    <mergeCell ref="AB457:AB458"/>
    <mergeCell ref="AH455:AH456"/>
    <mergeCell ref="A457:A458"/>
    <mergeCell ref="B457:B458"/>
    <mergeCell ref="C457:C458"/>
    <mergeCell ref="D457:D458"/>
    <mergeCell ref="E457:E458"/>
    <mergeCell ref="F457:F458"/>
    <mergeCell ref="G457:G458"/>
    <mergeCell ref="H457:H458"/>
    <mergeCell ref="I457:I458"/>
    <mergeCell ref="AB455:AB456"/>
    <mergeCell ref="AC455:AC456"/>
    <mergeCell ref="AD455:AD456"/>
    <mergeCell ref="AE455:AE456"/>
    <mergeCell ref="AF455:AF456"/>
    <mergeCell ref="AG455:AG456"/>
    <mergeCell ref="I455:I456"/>
    <mergeCell ref="J455:J456"/>
    <mergeCell ref="K455:K456"/>
    <mergeCell ref="L455:L456"/>
    <mergeCell ref="M455:M456"/>
    <mergeCell ref="N455:N456"/>
    <mergeCell ref="AG453:AG454"/>
    <mergeCell ref="AH453:AH454"/>
    <mergeCell ref="A455:A456"/>
    <mergeCell ref="B455:B456"/>
    <mergeCell ref="C455:C456"/>
    <mergeCell ref="D455:D456"/>
    <mergeCell ref="E455:E456"/>
    <mergeCell ref="F455:F456"/>
    <mergeCell ref="G455:G456"/>
    <mergeCell ref="H455:H456"/>
    <mergeCell ref="N453:N454"/>
    <mergeCell ref="AB453:AB454"/>
    <mergeCell ref="AC453:AC454"/>
    <mergeCell ref="AD453:AD454"/>
    <mergeCell ref="AE453:AE454"/>
    <mergeCell ref="AF453:AF454"/>
    <mergeCell ref="H453:H454"/>
    <mergeCell ref="I453:I454"/>
    <mergeCell ref="J453:J454"/>
    <mergeCell ref="K453:K454"/>
    <mergeCell ref="L453:L454"/>
    <mergeCell ref="M453:M454"/>
    <mergeCell ref="AF451:AF452"/>
    <mergeCell ref="AG451:AG452"/>
    <mergeCell ref="AH451:AH452"/>
    <mergeCell ref="A453:A454"/>
    <mergeCell ref="B453:B454"/>
    <mergeCell ref="C453:C454"/>
    <mergeCell ref="D453:D454"/>
    <mergeCell ref="E453:E454"/>
    <mergeCell ref="F453:F454"/>
    <mergeCell ref="G453:G454"/>
    <mergeCell ref="M451:M452"/>
    <mergeCell ref="N451:N452"/>
    <mergeCell ref="AB451:AB452"/>
    <mergeCell ref="AC451:AC452"/>
    <mergeCell ref="AD451:AD452"/>
    <mergeCell ref="AE451:AE452"/>
    <mergeCell ref="G451:G452"/>
    <mergeCell ref="H451:H452"/>
    <mergeCell ref="I451:I452"/>
    <mergeCell ref="J451:J452"/>
    <mergeCell ref="K451:K452"/>
    <mergeCell ref="L451:L452"/>
    <mergeCell ref="A451:A452"/>
    <mergeCell ref="B451:B452"/>
    <mergeCell ref="C451:C452"/>
    <mergeCell ref="D451:D452"/>
    <mergeCell ref="E451:E452"/>
    <mergeCell ref="F451:F452"/>
    <mergeCell ref="AC449:AC450"/>
    <mergeCell ref="AD449:AD450"/>
    <mergeCell ref="AE449:AE450"/>
    <mergeCell ref="AF449:AF450"/>
    <mergeCell ref="AG449:AG450"/>
    <mergeCell ref="AH449:AH450"/>
    <mergeCell ref="J449:J450"/>
    <mergeCell ref="K449:K450"/>
    <mergeCell ref="L449:L450"/>
    <mergeCell ref="M449:M450"/>
    <mergeCell ref="N449:N450"/>
    <mergeCell ref="AB449:AB450"/>
    <mergeCell ref="AH447:AH448"/>
    <mergeCell ref="A449:A450"/>
    <mergeCell ref="B449:B450"/>
    <mergeCell ref="C449:C450"/>
    <mergeCell ref="D449:D450"/>
    <mergeCell ref="E449:E450"/>
    <mergeCell ref="F449:F450"/>
    <mergeCell ref="G449:G450"/>
    <mergeCell ref="H449:H450"/>
    <mergeCell ref="I449:I450"/>
    <mergeCell ref="AB447:AB448"/>
    <mergeCell ref="AC447:AC448"/>
    <mergeCell ref="AD447:AD448"/>
    <mergeCell ref="AE447:AE448"/>
    <mergeCell ref="AF447:AF448"/>
    <mergeCell ref="AG447:AG448"/>
    <mergeCell ref="I447:I448"/>
    <mergeCell ref="J447:J448"/>
    <mergeCell ref="K447:K448"/>
    <mergeCell ref="L447:L448"/>
    <mergeCell ref="M447:M448"/>
    <mergeCell ref="N447:N448"/>
    <mergeCell ref="AG444:AG445"/>
    <mergeCell ref="AH444:AH445"/>
    <mergeCell ref="A447:A448"/>
    <mergeCell ref="B447:B448"/>
    <mergeCell ref="C447:C448"/>
    <mergeCell ref="D447:D448"/>
    <mergeCell ref="E447:E448"/>
    <mergeCell ref="F447:F448"/>
    <mergeCell ref="G447:G448"/>
    <mergeCell ref="H447:H448"/>
    <mergeCell ref="N444:N445"/>
    <mergeCell ref="AB444:AB445"/>
    <mergeCell ref="AC444:AC445"/>
    <mergeCell ref="AD444:AD445"/>
    <mergeCell ref="AE444:AE445"/>
    <mergeCell ref="AF444:AF445"/>
    <mergeCell ref="H444:H445"/>
    <mergeCell ref="I444:I445"/>
    <mergeCell ref="J444:J445"/>
    <mergeCell ref="K444:K445"/>
    <mergeCell ref="L444:L445"/>
    <mergeCell ref="M444:M445"/>
    <mergeCell ref="AF442:AF443"/>
    <mergeCell ref="AG442:AG443"/>
    <mergeCell ref="AH442:AH443"/>
    <mergeCell ref="A444:A445"/>
    <mergeCell ref="B444:B445"/>
    <mergeCell ref="C444:C445"/>
    <mergeCell ref="D444:D445"/>
    <mergeCell ref="E444:E445"/>
    <mergeCell ref="F444:F445"/>
    <mergeCell ref="G444:G445"/>
    <mergeCell ref="M442:M443"/>
    <mergeCell ref="N442:N443"/>
    <mergeCell ref="AB442:AB443"/>
    <mergeCell ref="AC442:AC443"/>
    <mergeCell ref="AD442:AD443"/>
    <mergeCell ref="AE442:AE443"/>
    <mergeCell ref="G442:G443"/>
    <mergeCell ref="H442:H443"/>
    <mergeCell ref="I442:I443"/>
    <mergeCell ref="J442:J443"/>
    <mergeCell ref="K442:K443"/>
    <mergeCell ref="L442:L443"/>
    <mergeCell ref="A442:A443"/>
    <mergeCell ref="B442:B443"/>
    <mergeCell ref="C442:C443"/>
    <mergeCell ref="D442:D443"/>
    <mergeCell ref="E442:E443"/>
    <mergeCell ref="F442:F443"/>
    <mergeCell ref="AC440:AC441"/>
    <mergeCell ref="AD440:AD441"/>
    <mergeCell ref="AE440:AE441"/>
    <mergeCell ref="AF440:AF441"/>
    <mergeCell ref="AG440:AG441"/>
    <mergeCell ref="AH440:AH441"/>
    <mergeCell ref="J440:J441"/>
    <mergeCell ref="K440:K441"/>
    <mergeCell ref="L440:L441"/>
    <mergeCell ref="M440:M441"/>
    <mergeCell ref="N440:N441"/>
    <mergeCell ref="AB440:AB441"/>
    <mergeCell ref="AH438:AH439"/>
    <mergeCell ref="A440:A441"/>
    <mergeCell ref="B440:B441"/>
    <mergeCell ref="C440:C441"/>
    <mergeCell ref="D440:D441"/>
    <mergeCell ref="E440:E441"/>
    <mergeCell ref="F440:F441"/>
    <mergeCell ref="G440:G441"/>
    <mergeCell ref="H440:H441"/>
    <mergeCell ref="I440:I441"/>
    <mergeCell ref="AB438:AB439"/>
    <mergeCell ref="AC438:AC439"/>
    <mergeCell ref="AD438:AD439"/>
    <mergeCell ref="AE438:AE439"/>
    <mergeCell ref="AF438:AF439"/>
    <mergeCell ref="AG438:AG439"/>
    <mergeCell ref="I438:I439"/>
    <mergeCell ref="J438:J439"/>
    <mergeCell ref="K438:K439"/>
    <mergeCell ref="L438:L439"/>
    <mergeCell ref="M438:M439"/>
    <mergeCell ref="N438:N439"/>
    <mergeCell ref="AG436:AG437"/>
    <mergeCell ref="AH436:AH437"/>
    <mergeCell ref="A438:A439"/>
    <mergeCell ref="B438:B439"/>
    <mergeCell ref="C438:C439"/>
    <mergeCell ref="D438:D439"/>
    <mergeCell ref="E438:E439"/>
    <mergeCell ref="F438:F439"/>
    <mergeCell ref="G438:G439"/>
    <mergeCell ref="H438:H439"/>
    <mergeCell ref="N436:N437"/>
    <mergeCell ref="AB436:AB437"/>
    <mergeCell ref="AC436:AC437"/>
    <mergeCell ref="AD436:AD437"/>
    <mergeCell ref="AE436:AE437"/>
    <mergeCell ref="AF436:AF437"/>
    <mergeCell ref="H436:H437"/>
    <mergeCell ref="I436:I437"/>
    <mergeCell ref="J436:J437"/>
    <mergeCell ref="K436:K437"/>
    <mergeCell ref="L436:L437"/>
    <mergeCell ref="M436:M437"/>
    <mergeCell ref="AF434:AF435"/>
    <mergeCell ref="AG434:AG435"/>
    <mergeCell ref="AH434:AH435"/>
    <mergeCell ref="A436:A437"/>
    <mergeCell ref="B436:B437"/>
    <mergeCell ref="C436:C437"/>
    <mergeCell ref="D436:D437"/>
    <mergeCell ref="E436:E437"/>
    <mergeCell ref="F436:F437"/>
    <mergeCell ref="G436:G437"/>
    <mergeCell ref="M434:M435"/>
    <mergeCell ref="N434:N435"/>
    <mergeCell ref="AB434:AB435"/>
    <mergeCell ref="AC434:AC435"/>
    <mergeCell ref="AD434:AD435"/>
    <mergeCell ref="AE434:AE435"/>
    <mergeCell ref="G434:G435"/>
    <mergeCell ref="H434:H435"/>
    <mergeCell ref="I434:I435"/>
    <mergeCell ref="J434:J435"/>
    <mergeCell ref="K434:K435"/>
    <mergeCell ref="L434:L435"/>
    <mergeCell ref="A434:A435"/>
    <mergeCell ref="B434:B435"/>
    <mergeCell ref="C434:C435"/>
    <mergeCell ref="D434:D435"/>
    <mergeCell ref="E434:E435"/>
    <mergeCell ref="F434:F435"/>
    <mergeCell ref="AC430:AC431"/>
    <mergeCell ref="AD430:AD431"/>
    <mergeCell ref="AE430:AE431"/>
    <mergeCell ref="AF430:AF431"/>
    <mergeCell ref="AG430:AG431"/>
    <mergeCell ref="AH430:AH431"/>
    <mergeCell ref="J430:J431"/>
    <mergeCell ref="K430:K431"/>
    <mergeCell ref="L430:L431"/>
    <mergeCell ref="M430:M431"/>
    <mergeCell ref="N430:N431"/>
    <mergeCell ref="AB430:AB431"/>
    <mergeCell ref="AH428:AH429"/>
    <mergeCell ref="A430:A431"/>
    <mergeCell ref="B430:B431"/>
    <mergeCell ref="C430:C431"/>
    <mergeCell ref="D430:D431"/>
    <mergeCell ref="E430:E431"/>
    <mergeCell ref="F430:F431"/>
    <mergeCell ref="G430:G431"/>
    <mergeCell ref="H430:H431"/>
    <mergeCell ref="I430:I431"/>
    <mergeCell ref="AB428:AB429"/>
    <mergeCell ref="AC428:AC429"/>
    <mergeCell ref="AD428:AD429"/>
    <mergeCell ref="AE428:AE429"/>
    <mergeCell ref="AF428:AF429"/>
    <mergeCell ref="AG428:AG429"/>
    <mergeCell ref="I428:I429"/>
    <mergeCell ref="J428:J429"/>
    <mergeCell ref="K428:K429"/>
    <mergeCell ref="L428:L429"/>
    <mergeCell ref="M428:M429"/>
    <mergeCell ref="N428:N429"/>
    <mergeCell ref="AG426:AG427"/>
    <mergeCell ref="AH426:AH427"/>
    <mergeCell ref="A428:A429"/>
    <mergeCell ref="B428:B429"/>
    <mergeCell ref="C428:C429"/>
    <mergeCell ref="D428:D429"/>
    <mergeCell ref="E428:E429"/>
    <mergeCell ref="F428:F429"/>
    <mergeCell ref="G428:G429"/>
    <mergeCell ref="H428:H429"/>
    <mergeCell ref="N426:N427"/>
    <mergeCell ref="AB426:AB427"/>
    <mergeCell ref="AC426:AC427"/>
    <mergeCell ref="AD426:AD427"/>
    <mergeCell ref="AE426:AE427"/>
    <mergeCell ref="AF426:AF427"/>
    <mergeCell ref="H426:H427"/>
    <mergeCell ref="I426:I427"/>
    <mergeCell ref="J426:J427"/>
    <mergeCell ref="K426:K427"/>
    <mergeCell ref="L426:L427"/>
    <mergeCell ref="M426:M427"/>
    <mergeCell ref="AF424:AF425"/>
    <mergeCell ref="AG424:AG425"/>
    <mergeCell ref="AH424:AH425"/>
    <mergeCell ref="A426:A427"/>
    <mergeCell ref="B426:B427"/>
    <mergeCell ref="C426:C427"/>
    <mergeCell ref="D426:D427"/>
    <mergeCell ref="E426:E427"/>
    <mergeCell ref="F426:F427"/>
    <mergeCell ref="G426:G427"/>
    <mergeCell ref="M424:M425"/>
    <mergeCell ref="N424:N425"/>
    <mergeCell ref="AB424:AB425"/>
    <mergeCell ref="AC424:AC425"/>
    <mergeCell ref="AD424:AD425"/>
    <mergeCell ref="AE424:AE425"/>
    <mergeCell ref="G424:G425"/>
    <mergeCell ref="H424:H425"/>
    <mergeCell ref="I424:I425"/>
    <mergeCell ref="J424:J425"/>
    <mergeCell ref="K424:K425"/>
    <mergeCell ref="L424:L425"/>
    <mergeCell ref="A424:A425"/>
    <mergeCell ref="B424:B425"/>
    <mergeCell ref="C424:C425"/>
    <mergeCell ref="D424:D425"/>
    <mergeCell ref="E424:E425"/>
    <mergeCell ref="F424:F425"/>
    <mergeCell ref="AC422:AC423"/>
    <mergeCell ref="AD422:AD423"/>
    <mergeCell ref="AE422:AE423"/>
    <mergeCell ref="AF422:AF423"/>
    <mergeCell ref="AG422:AG423"/>
    <mergeCell ref="AH422:AH423"/>
    <mergeCell ref="J422:J423"/>
    <mergeCell ref="K422:K423"/>
    <mergeCell ref="L422:L423"/>
    <mergeCell ref="M422:M423"/>
    <mergeCell ref="N422:N423"/>
    <mergeCell ref="AB422:AB423"/>
    <mergeCell ref="AH420:AH421"/>
    <mergeCell ref="A422:A423"/>
    <mergeCell ref="B422:B423"/>
    <mergeCell ref="C422:C423"/>
    <mergeCell ref="D422:D423"/>
    <mergeCell ref="E422:E423"/>
    <mergeCell ref="F422:F423"/>
    <mergeCell ref="G422:G423"/>
    <mergeCell ref="H422:H423"/>
    <mergeCell ref="I422:I423"/>
    <mergeCell ref="AB420:AB421"/>
    <mergeCell ref="AC420:AC421"/>
    <mergeCell ref="AD420:AD421"/>
    <mergeCell ref="AE420:AE421"/>
    <mergeCell ref="AF420:AF421"/>
    <mergeCell ref="AG420:AG421"/>
    <mergeCell ref="I420:I421"/>
    <mergeCell ref="J420:J421"/>
    <mergeCell ref="K420:K421"/>
    <mergeCell ref="L420:L421"/>
    <mergeCell ref="M420:M421"/>
    <mergeCell ref="N420:N421"/>
    <mergeCell ref="AG417:AG418"/>
    <mergeCell ref="AH417:AH418"/>
    <mergeCell ref="A420:A421"/>
    <mergeCell ref="B420:B421"/>
    <mergeCell ref="C420:C421"/>
    <mergeCell ref="D420:D421"/>
    <mergeCell ref="E420:E421"/>
    <mergeCell ref="F420:F421"/>
    <mergeCell ref="G420:G421"/>
    <mergeCell ref="H420:H421"/>
    <mergeCell ref="N417:N418"/>
    <mergeCell ref="AB417:AB418"/>
    <mergeCell ref="AC417:AC418"/>
    <mergeCell ref="AD417:AD418"/>
    <mergeCell ref="AE417:AE418"/>
    <mergeCell ref="AF417:AF418"/>
    <mergeCell ref="H417:H418"/>
    <mergeCell ref="I417:I418"/>
    <mergeCell ref="J417:J418"/>
    <mergeCell ref="K417:K418"/>
    <mergeCell ref="L417:L418"/>
    <mergeCell ref="M417:M418"/>
    <mergeCell ref="AF415:AF416"/>
    <mergeCell ref="AG415:AG416"/>
    <mergeCell ref="AH415:AH416"/>
    <mergeCell ref="A417:A418"/>
    <mergeCell ref="B417:B418"/>
    <mergeCell ref="C417:C418"/>
    <mergeCell ref="D417:D418"/>
    <mergeCell ref="E417:E418"/>
    <mergeCell ref="F417:F418"/>
    <mergeCell ref="G417:G418"/>
    <mergeCell ref="M415:M416"/>
    <mergeCell ref="N415:N416"/>
    <mergeCell ref="AB415:AB416"/>
    <mergeCell ref="AC415:AC416"/>
    <mergeCell ref="AD415:AD416"/>
    <mergeCell ref="AE415:AE416"/>
    <mergeCell ref="G415:G416"/>
    <mergeCell ref="H415:H416"/>
    <mergeCell ref="I415:I416"/>
    <mergeCell ref="J415:J416"/>
    <mergeCell ref="K415:K416"/>
    <mergeCell ref="L415:L416"/>
    <mergeCell ref="A415:A416"/>
    <mergeCell ref="B415:B416"/>
    <mergeCell ref="C415:C416"/>
    <mergeCell ref="D415:D416"/>
    <mergeCell ref="E415:E416"/>
    <mergeCell ref="F415:F416"/>
    <mergeCell ref="AC413:AC414"/>
    <mergeCell ref="AD413:AD414"/>
    <mergeCell ref="AE413:AE414"/>
    <mergeCell ref="AF413:AF414"/>
    <mergeCell ref="AG413:AG414"/>
    <mergeCell ref="AH413:AH414"/>
    <mergeCell ref="J413:J414"/>
    <mergeCell ref="K413:K414"/>
    <mergeCell ref="L413:L414"/>
    <mergeCell ref="M413:M414"/>
    <mergeCell ref="N413:N414"/>
    <mergeCell ref="AB413:AB414"/>
    <mergeCell ref="AH411:AH412"/>
    <mergeCell ref="A413:A414"/>
    <mergeCell ref="B413:B414"/>
    <mergeCell ref="C413:C414"/>
    <mergeCell ref="D413:D414"/>
    <mergeCell ref="E413:E414"/>
    <mergeCell ref="F413:F414"/>
    <mergeCell ref="G413:G414"/>
    <mergeCell ref="H413:H414"/>
    <mergeCell ref="I413:I414"/>
    <mergeCell ref="AB411:AB412"/>
    <mergeCell ref="AC411:AC412"/>
    <mergeCell ref="AD411:AD412"/>
    <mergeCell ref="AE411:AE412"/>
    <mergeCell ref="AF411:AF412"/>
    <mergeCell ref="AG411:AG412"/>
    <mergeCell ref="I411:I412"/>
    <mergeCell ref="J411:J412"/>
    <mergeCell ref="K411:K412"/>
    <mergeCell ref="L411:L412"/>
    <mergeCell ref="M411:M412"/>
    <mergeCell ref="N411:N412"/>
    <mergeCell ref="AG409:AG410"/>
    <mergeCell ref="AH409:AH410"/>
    <mergeCell ref="A411:A412"/>
    <mergeCell ref="B411:B412"/>
    <mergeCell ref="C411:C412"/>
    <mergeCell ref="D411:D412"/>
    <mergeCell ref="E411:E412"/>
    <mergeCell ref="F411:F412"/>
    <mergeCell ref="G411:G412"/>
    <mergeCell ref="H411:H412"/>
    <mergeCell ref="N409:N410"/>
    <mergeCell ref="AB409:AB410"/>
    <mergeCell ref="AC409:AC410"/>
    <mergeCell ref="AD409:AD410"/>
    <mergeCell ref="AE409:AE410"/>
    <mergeCell ref="AF409:AF410"/>
    <mergeCell ref="H409:H410"/>
    <mergeCell ref="I409:I410"/>
    <mergeCell ref="J409:J410"/>
    <mergeCell ref="K409:K410"/>
    <mergeCell ref="L409:L410"/>
    <mergeCell ref="M409:M410"/>
    <mergeCell ref="AF407:AF408"/>
    <mergeCell ref="AG407:AG408"/>
    <mergeCell ref="AH407:AH408"/>
    <mergeCell ref="A409:A410"/>
    <mergeCell ref="B409:B410"/>
    <mergeCell ref="C409:C410"/>
    <mergeCell ref="D409:D410"/>
    <mergeCell ref="E409:E410"/>
    <mergeCell ref="F409:F410"/>
    <mergeCell ref="G409:G410"/>
    <mergeCell ref="M407:M408"/>
    <mergeCell ref="N407:N408"/>
    <mergeCell ref="AB407:AB408"/>
    <mergeCell ref="AC407:AC408"/>
    <mergeCell ref="AD407:AD408"/>
    <mergeCell ref="AE407:AE408"/>
    <mergeCell ref="G407:G408"/>
    <mergeCell ref="H407:H408"/>
    <mergeCell ref="I407:I408"/>
    <mergeCell ref="J407:J408"/>
    <mergeCell ref="K407:K408"/>
    <mergeCell ref="L407:L408"/>
    <mergeCell ref="A407:A408"/>
    <mergeCell ref="B407:B408"/>
    <mergeCell ref="C407:C408"/>
    <mergeCell ref="D407:D408"/>
    <mergeCell ref="E407:E408"/>
    <mergeCell ref="F407:F408"/>
    <mergeCell ref="AC405:AC406"/>
    <mergeCell ref="AD405:AD406"/>
    <mergeCell ref="AE405:AE406"/>
    <mergeCell ref="AF405:AF406"/>
    <mergeCell ref="AG405:AG406"/>
    <mergeCell ref="AH405:AH406"/>
    <mergeCell ref="J405:J406"/>
    <mergeCell ref="K405:K406"/>
    <mergeCell ref="L405:L406"/>
    <mergeCell ref="M405:M406"/>
    <mergeCell ref="N405:N406"/>
    <mergeCell ref="AB405:AB406"/>
    <mergeCell ref="AH403:AH404"/>
    <mergeCell ref="A405:A406"/>
    <mergeCell ref="B405:B406"/>
    <mergeCell ref="C405:C406"/>
    <mergeCell ref="D405:D406"/>
    <mergeCell ref="E405:E406"/>
    <mergeCell ref="F405:F406"/>
    <mergeCell ref="G405:G406"/>
    <mergeCell ref="H405:H406"/>
    <mergeCell ref="I405:I406"/>
    <mergeCell ref="AB403:AB404"/>
    <mergeCell ref="AC403:AC404"/>
    <mergeCell ref="AD403:AD404"/>
    <mergeCell ref="AE403:AE404"/>
    <mergeCell ref="AF403:AF404"/>
    <mergeCell ref="AG403:AG404"/>
    <mergeCell ref="I403:I404"/>
    <mergeCell ref="J403:J404"/>
    <mergeCell ref="K403:K404"/>
    <mergeCell ref="L403:L404"/>
    <mergeCell ref="M403:M404"/>
    <mergeCell ref="N403:N404"/>
    <mergeCell ref="AG400:AG401"/>
    <mergeCell ref="AH400:AH401"/>
    <mergeCell ref="A403:A404"/>
    <mergeCell ref="B403:B404"/>
    <mergeCell ref="C403:C404"/>
    <mergeCell ref="D403:D404"/>
    <mergeCell ref="E403:E404"/>
    <mergeCell ref="F403:F404"/>
    <mergeCell ref="G403:G404"/>
    <mergeCell ref="H403:H404"/>
    <mergeCell ref="N400:N401"/>
    <mergeCell ref="AB400:AB401"/>
    <mergeCell ref="AC400:AC401"/>
    <mergeCell ref="AD400:AD401"/>
    <mergeCell ref="AE400:AE401"/>
    <mergeCell ref="AF400:AF401"/>
    <mergeCell ref="H400:H401"/>
    <mergeCell ref="I400:I401"/>
    <mergeCell ref="J400:J401"/>
    <mergeCell ref="K400:K401"/>
    <mergeCell ref="L400:L401"/>
    <mergeCell ref="M400:M401"/>
    <mergeCell ref="AF398:AF399"/>
    <mergeCell ref="AG398:AG399"/>
    <mergeCell ref="AH398:AH399"/>
    <mergeCell ref="A400:A401"/>
    <mergeCell ref="B400:B401"/>
    <mergeCell ref="C400:C401"/>
    <mergeCell ref="D400:D401"/>
    <mergeCell ref="E400:E401"/>
    <mergeCell ref="F400:F401"/>
    <mergeCell ref="G400:G401"/>
    <mergeCell ref="M398:M399"/>
    <mergeCell ref="N398:N399"/>
    <mergeCell ref="AB398:AB399"/>
    <mergeCell ref="AC398:AC399"/>
    <mergeCell ref="AD398:AD399"/>
    <mergeCell ref="AE398:AE399"/>
    <mergeCell ref="G398:G399"/>
    <mergeCell ref="H398:H399"/>
    <mergeCell ref="I398:I399"/>
    <mergeCell ref="J398:J399"/>
    <mergeCell ref="K398:K399"/>
    <mergeCell ref="L398:L399"/>
    <mergeCell ref="A398:A399"/>
    <mergeCell ref="B398:B399"/>
    <mergeCell ref="C398:C399"/>
    <mergeCell ref="D398:D399"/>
    <mergeCell ref="E398:E399"/>
    <mergeCell ref="F398:F399"/>
    <mergeCell ref="AC396:AC397"/>
    <mergeCell ref="AD396:AD397"/>
    <mergeCell ref="AE396:AE397"/>
    <mergeCell ref="AF396:AF397"/>
    <mergeCell ref="AG396:AG397"/>
    <mergeCell ref="AH396:AH397"/>
    <mergeCell ref="J396:J397"/>
    <mergeCell ref="K396:K397"/>
    <mergeCell ref="L396:L397"/>
    <mergeCell ref="M396:M397"/>
    <mergeCell ref="N396:N397"/>
    <mergeCell ref="AB396:AB397"/>
    <mergeCell ref="AH394:AH395"/>
    <mergeCell ref="A396:A397"/>
    <mergeCell ref="B396:B397"/>
    <mergeCell ref="C396:C397"/>
    <mergeCell ref="D396:D397"/>
    <mergeCell ref="E396:E397"/>
    <mergeCell ref="F396:F397"/>
    <mergeCell ref="G396:G397"/>
    <mergeCell ref="H396:H397"/>
    <mergeCell ref="I396:I397"/>
    <mergeCell ref="AB394:AB395"/>
    <mergeCell ref="AC394:AC395"/>
    <mergeCell ref="AD394:AD395"/>
    <mergeCell ref="AE394:AE395"/>
    <mergeCell ref="AF394:AF395"/>
    <mergeCell ref="AG394:AG395"/>
    <mergeCell ref="I394:I395"/>
    <mergeCell ref="J394:J395"/>
    <mergeCell ref="K394:K395"/>
    <mergeCell ref="L394:L395"/>
    <mergeCell ref="M394:M395"/>
    <mergeCell ref="N394:N395"/>
    <mergeCell ref="AG392:AG393"/>
    <mergeCell ref="AH392:AH393"/>
    <mergeCell ref="A394:A395"/>
    <mergeCell ref="B394:B395"/>
    <mergeCell ref="C394:C395"/>
    <mergeCell ref="D394:D395"/>
    <mergeCell ref="E394:E395"/>
    <mergeCell ref="F394:F395"/>
    <mergeCell ref="G394:G395"/>
    <mergeCell ref="H394:H395"/>
    <mergeCell ref="N392:N393"/>
    <mergeCell ref="AB392:AB393"/>
    <mergeCell ref="AC392:AC393"/>
    <mergeCell ref="AD392:AD393"/>
    <mergeCell ref="AE392:AE393"/>
    <mergeCell ref="AF392:AF393"/>
    <mergeCell ref="H392:H393"/>
    <mergeCell ref="I392:I393"/>
    <mergeCell ref="J392:J393"/>
    <mergeCell ref="K392:K393"/>
    <mergeCell ref="L392:L393"/>
    <mergeCell ref="M392:M393"/>
    <mergeCell ref="AF388:AF389"/>
    <mergeCell ref="AG388:AG389"/>
    <mergeCell ref="AH388:AH389"/>
    <mergeCell ref="A392:A393"/>
    <mergeCell ref="B392:B393"/>
    <mergeCell ref="C392:C393"/>
    <mergeCell ref="D392:D393"/>
    <mergeCell ref="E392:E393"/>
    <mergeCell ref="F392:F393"/>
    <mergeCell ref="G392:G393"/>
    <mergeCell ref="M388:M389"/>
    <mergeCell ref="N388:N389"/>
    <mergeCell ref="AB388:AB389"/>
    <mergeCell ref="AC388:AC389"/>
    <mergeCell ref="AD388:AD389"/>
    <mergeCell ref="AE388:AE389"/>
    <mergeCell ref="G388:G389"/>
    <mergeCell ref="H388:H389"/>
    <mergeCell ref="I388:I389"/>
    <mergeCell ref="J388:J389"/>
    <mergeCell ref="K388:K389"/>
    <mergeCell ref="L388:L389"/>
    <mergeCell ref="A388:A389"/>
    <mergeCell ref="B388:B389"/>
    <mergeCell ref="C388:C389"/>
    <mergeCell ref="D388:D389"/>
    <mergeCell ref="E388:E389"/>
    <mergeCell ref="F388:F389"/>
    <mergeCell ref="AC386:AC387"/>
    <mergeCell ref="AD386:AD387"/>
    <mergeCell ref="AE386:AE387"/>
    <mergeCell ref="AF386:AF387"/>
    <mergeCell ref="AG386:AG387"/>
    <mergeCell ref="AH386:AH387"/>
    <mergeCell ref="J386:J387"/>
    <mergeCell ref="K386:K387"/>
    <mergeCell ref="L386:L387"/>
    <mergeCell ref="M386:M387"/>
    <mergeCell ref="N386:N387"/>
    <mergeCell ref="AB386:AB387"/>
    <mergeCell ref="AH384:AH385"/>
    <mergeCell ref="A386:A387"/>
    <mergeCell ref="B386:B387"/>
    <mergeCell ref="C386:C387"/>
    <mergeCell ref="D386:D387"/>
    <mergeCell ref="E386:E387"/>
    <mergeCell ref="F386:F387"/>
    <mergeCell ref="G386:G387"/>
    <mergeCell ref="H386:H387"/>
    <mergeCell ref="I386:I387"/>
    <mergeCell ref="AB384:AB385"/>
    <mergeCell ref="AC384:AC385"/>
    <mergeCell ref="AD384:AD385"/>
    <mergeCell ref="AE384:AE385"/>
    <mergeCell ref="AF384:AF385"/>
    <mergeCell ref="AG384:AG385"/>
    <mergeCell ref="I384:I385"/>
    <mergeCell ref="J384:J385"/>
    <mergeCell ref="K384:K385"/>
    <mergeCell ref="L384:L385"/>
    <mergeCell ref="M384:M385"/>
    <mergeCell ref="N384:N385"/>
    <mergeCell ref="AG382:AG383"/>
    <mergeCell ref="AH382:AH383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N382:N383"/>
    <mergeCell ref="AB382:AB383"/>
    <mergeCell ref="AC382:AC383"/>
    <mergeCell ref="AD382:AD383"/>
    <mergeCell ref="AE382:AE383"/>
    <mergeCell ref="AF382:AF383"/>
    <mergeCell ref="H382:H383"/>
    <mergeCell ref="I382:I383"/>
    <mergeCell ref="J382:J383"/>
    <mergeCell ref="K382:K383"/>
    <mergeCell ref="L382:L383"/>
    <mergeCell ref="M382:M383"/>
    <mergeCell ref="AF380:AF381"/>
    <mergeCell ref="AG380:AG381"/>
    <mergeCell ref="AH380:AH381"/>
    <mergeCell ref="A382:A383"/>
    <mergeCell ref="B382:B383"/>
    <mergeCell ref="C382:C383"/>
    <mergeCell ref="D382:D383"/>
    <mergeCell ref="E382:E383"/>
    <mergeCell ref="F382:F383"/>
    <mergeCell ref="G382:G383"/>
    <mergeCell ref="M380:M381"/>
    <mergeCell ref="N380:N381"/>
    <mergeCell ref="AB380:AB381"/>
    <mergeCell ref="AC380:AC381"/>
    <mergeCell ref="AD380:AD381"/>
    <mergeCell ref="AE380:AE381"/>
    <mergeCell ref="G380:G381"/>
    <mergeCell ref="H380:H381"/>
    <mergeCell ref="I380:I381"/>
    <mergeCell ref="J380:J381"/>
    <mergeCell ref="K380:K381"/>
    <mergeCell ref="L380:L381"/>
    <mergeCell ref="A380:A381"/>
    <mergeCell ref="B380:B381"/>
    <mergeCell ref="C380:C381"/>
    <mergeCell ref="D380:D381"/>
    <mergeCell ref="E380:E381"/>
    <mergeCell ref="F380:F381"/>
    <mergeCell ref="AC378:AC379"/>
    <mergeCell ref="AD378:AD379"/>
    <mergeCell ref="AE378:AE379"/>
    <mergeCell ref="AF378:AF379"/>
    <mergeCell ref="AG378:AG379"/>
    <mergeCell ref="AH378:AH379"/>
    <mergeCell ref="J378:J379"/>
    <mergeCell ref="K378:K379"/>
    <mergeCell ref="L378:L379"/>
    <mergeCell ref="M378:M379"/>
    <mergeCell ref="N378:N379"/>
    <mergeCell ref="AB378:AB379"/>
    <mergeCell ref="AH376:AH377"/>
    <mergeCell ref="A378:A379"/>
    <mergeCell ref="B378:B379"/>
    <mergeCell ref="C378:C379"/>
    <mergeCell ref="D378:D379"/>
    <mergeCell ref="E378:E379"/>
    <mergeCell ref="F378:F379"/>
    <mergeCell ref="G378:G379"/>
    <mergeCell ref="H378:H379"/>
    <mergeCell ref="I378:I379"/>
    <mergeCell ref="AB376:AB377"/>
    <mergeCell ref="AC376:AC377"/>
    <mergeCell ref="AD376:AD377"/>
    <mergeCell ref="AE376:AE377"/>
    <mergeCell ref="AF376:AF377"/>
    <mergeCell ref="AG376:AG377"/>
    <mergeCell ref="I376:I377"/>
    <mergeCell ref="J376:J377"/>
    <mergeCell ref="K376:K377"/>
    <mergeCell ref="L376:L377"/>
    <mergeCell ref="M376:M377"/>
    <mergeCell ref="N376:N377"/>
    <mergeCell ref="AG374:AG375"/>
    <mergeCell ref="AH374:AH375"/>
    <mergeCell ref="A376:A377"/>
    <mergeCell ref="B376:B377"/>
    <mergeCell ref="C376:C377"/>
    <mergeCell ref="D376:D377"/>
    <mergeCell ref="E376:E377"/>
    <mergeCell ref="F376:F377"/>
    <mergeCell ref="G376:G377"/>
    <mergeCell ref="H376:H377"/>
    <mergeCell ref="N374:N375"/>
    <mergeCell ref="AB374:AB375"/>
    <mergeCell ref="AC374:AC375"/>
    <mergeCell ref="AD374:AD375"/>
    <mergeCell ref="AE374:AE375"/>
    <mergeCell ref="AF374:AF375"/>
    <mergeCell ref="H374:H375"/>
    <mergeCell ref="I374:I375"/>
    <mergeCell ref="J374:J375"/>
    <mergeCell ref="K374:K375"/>
    <mergeCell ref="L374:L375"/>
    <mergeCell ref="M374:M375"/>
    <mergeCell ref="AF372:AF373"/>
    <mergeCell ref="AG372:AG373"/>
    <mergeCell ref="AH372:AH373"/>
    <mergeCell ref="A374:A375"/>
    <mergeCell ref="B374:B375"/>
    <mergeCell ref="C374:C375"/>
    <mergeCell ref="D374:D375"/>
    <mergeCell ref="E374:E375"/>
    <mergeCell ref="F374:F375"/>
    <mergeCell ref="G374:G375"/>
    <mergeCell ref="M372:M373"/>
    <mergeCell ref="N372:N373"/>
    <mergeCell ref="AB372:AB373"/>
    <mergeCell ref="AC372:AC373"/>
    <mergeCell ref="AD372:AD373"/>
    <mergeCell ref="AE372:AE373"/>
    <mergeCell ref="G372:G373"/>
    <mergeCell ref="H372:H373"/>
    <mergeCell ref="I372:I373"/>
    <mergeCell ref="J372:J373"/>
    <mergeCell ref="K372:K373"/>
    <mergeCell ref="L372:L373"/>
    <mergeCell ref="A372:A373"/>
    <mergeCell ref="B372:B373"/>
    <mergeCell ref="C372:C373"/>
    <mergeCell ref="D372:D373"/>
    <mergeCell ref="E372:E373"/>
    <mergeCell ref="F372:F373"/>
    <mergeCell ref="AC370:AC371"/>
    <mergeCell ref="AD370:AD371"/>
    <mergeCell ref="AE370:AE371"/>
    <mergeCell ref="AF370:AF371"/>
    <mergeCell ref="AG370:AG371"/>
    <mergeCell ref="AH370:AH371"/>
    <mergeCell ref="J370:J371"/>
    <mergeCell ref="K370:K371"/>
    <mergeCell ref="L370:L371"/>
    <mergeCell ref="M370:M371"/>
    <mergeCell ref="N370:N371"/>
    <mergeCell ref="AB370:AB371"/>
    <mergeCell ref="AH368:AH369"/>
    <mergeCell ref="A370:A371"/>
    <mergeCell ref="B370:B371"/>
    <mergeCell ref="C370:C371"/>
    <mergeCell ref="D370:D371"/>
    <mergeCell ref="E370:E371"/>
    <mergeCell ref="F370:F371"/>
    <mergeCell ref="G370:G371"/>
    <mergeCell ref="H370:H371"/>
    <mergeCell ref="I370:I371"/>
    <mergeCell ref="AB368:AB369"/>
    <mergeCell ref="AC368:AC369"/>
    <mergeCell ref="AD368:AD369"/>
    <mergeCell ref="AE368:AE369"/>
    <mergeCell ref="AF368:AF369"/>
    <mergeCell ref="AG368:AG369"/>
    <mergeCell ref="I368:I369"/>
    <mergeCell ref="J368:J369"/>
    <mergeCell ref="K368:K369"/>
    <mergeCell ref="L368:L369"/>
    <mergeCell ref="M368:M369"/>
    <mergeCell ref="N368:N369"/>
    <mergeCell ref="AG366:AG367"/>
    <mergeCell ref="AH366:AH367"/>
    <mergeCell ref="A368:A369"/>
    <mergeCell ref="B368:B369"/>
    <mergeCell ref="C368:C369"/>
    <mergeCell ref="D368:D369"/>
    <mergeCell ref="E368:E369"/>
    <mergeCell ref="F368:F369"/>
    <mergeCell ref="G368:G369"/>
    <mergeCell ref="H368:H369"/>
    <mergeCell ref="N366:N367"/>
    <mergeCell ref="AB366:AB367"/>
    <mergeCell ref="AC366:AC367"/>
    <mergeCell ref="AD366:AD367"/>
    <mergeCell ref="AE366:AE367"/>
    <mergeCell ref="AF366:AF367"/>
    <mergeCell ref="H366:H367"/>
    <mergeCell ref="I366:I367"/>
    <mergeCell ref="J366:J367"/>
    <mergeCell ref="K366:K367"/>
    <mergeCell ref="L366:L367"/>
    <mergeCell ref="M366:M367"/>
    <mergeCell ref="AF364:AF365"/>
    <mergeCell ref="AG364:AG365"/>
    <mergeCell ref="AH364:AH365"/>
    <mergeCell ref="A366:A367"/>
    <mergeCell ref="B366:B367"/>
    <mergeCell ref="C366:C367"/>
    <mergeCell ref="D366:D367"/>
    <mergeCell ref="E366:E367"/>
    <mergeCell ref="F366:F367"/>
    <mergeCell ref="G366:G367"/>
    <mergeCell ref="M364:M365"/>
    <mergeCell ref="N364:N365"/>
    <mergeCell ref="AB364:AB365"/>
    <mergeCell ref="AC364:AC365"/>
    <mergeCell ref="AD364:AD365"/>
    <mergeCell ref="AE364:AE365"/>
    <mergeCell ref="G364:G365"/>
    <mergeCell ref="H364:H365"/>
    <mergeCell ref="I364:I365"/>
    <mergeCell ref="J364:J365"/>
    <mergeCell ref="K364:K365"/>
    <mergeCell ref="L364:L365"/>
    <mergeCell ref="A364:A365"/>
    <mergeCell ref="B364:B365"/>
    <mergeCell ref="C364:C365"/>
    <mergeCell ref="D364:D365"/>
    <mergeCell ref="E364:E365"/>
    <mergeCell ref="F364:F365"/>
    <mergeCell ref="AC362:AC363"/>
    <mergeCell ref="AD362:AD363"/>
    <mergeCell ref="AE362:AE363"/>
    <mergeCell ref="AF362:AF363"/>
    <mergeCell ref="AG362:AG363"/>
    <mergeCell ref="AH362:AH363"/>
    <mergeCell ref="J362:J363"/>
    <mergeCell ref="K362:K363"/>
    <mergeCell ref="L362:L363"/>
    <mergeCell ref="M362:M363"/>
    <mergeCell ref="N362:N363"/>
    <mergeCell ref="AB362:AB363"/>
    <mergeCell ref="AH360:AH361"/>
    <mergeCell ref="A362:A363"/>
    <mergeCell ref="B362:B363"/>
    <mergeCell ref="C362:C363"/>
    <mergeCell ref="D362:D363"/>
    <mergeCell ref="E362:E363"/>
    <mergeCell ref="F362:F363"/>
    <mergeCell ref="G362:G363"/>
    <mergeCell ref="H362:H363"/>
    <mergeCell ref="I362:I363"/>
    <mergeCell ref="AB360:AB361"/>
    <mergeCell ref="AC360:AC361"/>
    <mergeCell ref="AD360:AD361"/>
    <mergeCell ref="AE360:AE361"/>
    <mergeCell ref="AF360:AF361"/>
    <mergeCell ref="AG360:AG361"/>
    <mergeCell ref="I360:I361"/>
    <mergeCell ref="J360:J361"/>
    <mergeCell ref="K360:K361"/>
    <mergeCell ref="L360:L361"/>
    <mergeCell ref="M360:M361"/>
    <mergeCell ref="N360:N361"/>
    <mergeCell ref="AG358:AG359"/>
    <mergeCell ref="AH358:AH359"/>
    <mergeCell ref="A360:A361"/>
    <mergeCell ref="B360:B361"/>
    <mergeCell ref="C360:C361"/>
    <mergeCell ref="D360:D361"/>
    <mergeCell ref="E360:E361"/>
    <mergeCell ref="F360:F361"/>
    <mergeCell ref="G360:G361"/>
    <mergeCell ref="H360:H361"/>
    <mergeCell ref="N358:N359"/>
    <mergeCell ref="AB358:AB359"/>
    <mergeCell ref="AC358:AC359"/>
    <mergeCell ref="AD358:AD359"/>
    <mergeCell ref="AE358:AE359"/>
    <mergeCell ref="AF358:AF359"/>
    <mergeCell ref="H358:H359"/>
    <mergeCell ref="I358:I359"/>
    <mergeCell ref="J358:J359"/>
    <mergeCell ref="K358:K359"/>
    <mergeCell ref="L358:L359"/>
    <mergeCell ref="M358:M359"/>
    <mergeCell ref="AF356:AF357"/>
    <mergeCell ref="AG356:AG357"/>
    <mergeCell ref="AH356:AH357"/>
    <mergeCell ref="A358:A359"/>
    <mergeCell ref="B358:B359"/>
    <mergeCell ref="C358:C359"/>
    <mergeCell ref="D358:D359"/>
    <mergeCell ref="E358:E359"/>
    <mergeCell ref="F358:F359"/>
    <mergeCell ref="G358:G359"/>
    <mergeCell ref="M356:M357"/>
    <mergeCell ref="N356:N357"/>
    <mergeCell ref="AB356:AB357"/>
    <mergeCell ref="AC356:AC357"/>
    <mergeCell ref="AD356:AD357"/>
    <mergeCell ref="AE356:AE357"/>
    <mergeCell ref="G356:G357"/>
    <mergeCell ref="H356:H357"/>
    <mergeCell ref="I356:I357"/>
    <mergeCell ref="J356:J357"/>
    <mergeCell ref="K356:K357"/>
    <mergeCell ref="L356:L357"/>
    <mergeCell ref="A356:A357"/>
    <mergeCell ref="B356:B357"/>
    <mergeCell ref="C356:C357"/>
    <mergeCell ref="D356:D357"/>
    <mergeCell ref="E356:E357"/>
    <mergeCell ref="F356:F357"/>
    <mergeCell ref="AC353:AC354"/>
    <mergeCell ref="AD353:AD354"/>
    <mergeCell ref="AE353:AE354"/>
    <mergeCell ref="AF353:AF354"/>
    <mergeCell ref="AG353:AG354"/>
    <mergeCell ref="AH353:AH354"/>
    <mergeCell ref="J353:J354"/>
    <mergeCell ref="K353:K354"/>
    <mergeCell ref="L353:L354"/>
    <mergeCell ref="M353:M354"/>
    <mergeCell ref="N353:N354"/>
    <mergeCell ref="AB353:AB354"/>
    <mergeCell ref="AH351:AH352"/>
    <mergeCell ref="A353:A354"/>
    <mergeCell ref="B353:B354"/>
    <mergeCell ref="C353:C354"/>
    <mergeCell ref="D353:D354"/>
    <mergeCell ref="E353:E354"/>
    <mergeCell ref="F353:F354"/>
    <mergeCell ref="G353:G354"/>
    <mergeCell ref="H353:H354"/>
    <mergeCell ref="I353:I354"/>
    <mergeCell ref="AB351:AB352"/>
    <mergeCell ref="AC351:AC352"/>
    <mergeCell ref="AD351:AD352"/>
    <mergeCell ref="AE351:AE352"/>
    <mergeCell ref="AF351:AF352"/>
    <mergeCell ref="AG351:AG352"/>
    <mergeCell ref="I351:I352"/>
    <mergeCell ref="J351:J352"/>
    <mergeCell ref="K351:K352"/>
    <mergeCell ref="L351:L352"/>
    <mergeCell ref="M351:M352"/>
    <mergeCell ref="N351:N352"/>
    <mergeCell ref="AG349:AG350"/>
    <mergeCell ref="AH349:AH350"/>
    <mergeCell ref="A351:A352"/>
    <mergeCell ref="B351:B352"/>
    <mergeCell ref="C351:C352"/>
    <mergeCell ref="D351:D352"/>
    <mergeCell ref="E351:E352"/>
    <mergeCell ref="F351:F352"/>
    <mergeCell ref="G351:G352"/>
    <mergeCell ref="H351:H352"/>
    <mergeCell ref="N349:N350"/>
    <mergeCell ref="AB349:AB350"/>
    <mergeCell ref="AC349:AC350"/>
    <mergeCell ref="AD349:AD350"/>
    <mergeCell ref="AE349:AE350"/>
    <mergeCell ref="AF349:AF350"/>
    <mergeCell ref="H349:H350"/>
    <mergeCell ref="I349:I350"/>
    <mergeCell ref="J349:J350"/>
    <mergeCell ref="K349:K350"/>
    <mergeCell ref="L349:L350"/>
    <mergeCell ref="M349:M350"/>
    <mergeCell ref="AF347:AF348"/>
    <mergeCell ref="AG347:AG348"/>
    <mergeCell ref="AH347:AH348"/>
    <mergeCell ref="A349:A350"/>
    <mergeCell ref="B349:B350"/>
    <mergeCell ref="C349:C350"/>
    <mergeCell ref="D349:D350"/>
    <mergeCell ref="E349:E350"/>
    <mergeCell ref="F349:F350"/>
    <mergeCell ref="G349:G350"/>
    <mergeCell ref="M347:M348"/>
    <mergeCell ref="N347:N348"/>
    <mergeCell ref="AB347:AB348"/>
    <mergeCell ref="AC347:AC348"/>
    <mergeCell ref="AD347:AD348"/>
    <mergeCell ref="AE347:AE348"/>
    <mergeCell ref="G347:G348"/>
    <mergeCell ref="H347:H348"/>
    <mergeCell ref="I347:I348"/>
    <mergeCell ref="J347:J348"/>
    <mergeCell ref="K347:K348"/>
    <mergeCell ref="L347:L348"/>
    <mergeCell ref="A347:A348"/>
    <mergeCell ref="B347:B348"/>
    <mergeCell ref="C347:C348"/>
    <mergeCell ref="D347:D348"/>
    <mergeCell ref="E347:E348"/>
    <mergeCell ref="F347:F348"/>
    <mergeCell ref="AC345:AC346"/>
    <mergeCell ref="AD345:AD346"/>
    <mergeCell ref="AE345:AE346"/>
    <mergeCell ref="AF345:AF346"/>
    <mergeCell ref="AG345:AG346"/>
    <mergeCell ref="AH345:AH346"/>
    <mergeCell ref="J345:J346"/>
    <mergeCell ref="K345:K346"/>
    <mergeCell ref="L345:L346"/>
    <mergeCell ref="M345:M346"/>
    <mergeCell ref="N345:N346"/>
    <mergeCell ref="AB345:AB346"/>
    <mergeCell ref="AH343:AH344"/>
    <mergeCell ref="A345:A346"/>
    <mergeCell ref="B345:B346"/>
    <mergeCell ref="C345:C346"/>
    <mergeCell ref="D345:D346"/>
    <mergeCell ref="E345:E346"/>
    <mergeCell ref="F345:F346"/>
    <mergeCell ref="G345:G346"/>
    <mergeCell ref="H345:H346"/>
    <mergeCell ref="I345:I346"/>
    <mergeCell ref="AB343:AB344"/>
    <mergeCell ref="AC343:AC344"/>
    <mergeCell ref="AD343:AD344"/>
    <mergeCell ref="AE343:AE344"/>
    <mergeCell ref="AF343:AF344"/>
    <mergeCell ref="AG343:AG344"/>
    <mergeCell ref="I343:I344"/>
    <mergeCell ref="J343:J344"/>
    <mergeCell ref="K343:K344"/>
    <mergeCell ref="L343:L344"/>
    <mergeCell ref="M343:M344"/>
    <mergeCell ref="N343:N344"/>
    <mergeCell ref="AG341:AG342"/>
    <mergeCell ref="AH341:AH342"/>
    <mergeCell ref="A343:A344"/>
    <mergeCell ref="B343:B344"/>
    <mergeCell ref="C343:C344"/>
    <mergeCell ref="D343:D344"/>
    <mergeCell ref="E343:E344"/>
    <mergeCell ref="F343:F344"/>
    <mergeCell ref="G343:G344"/>
    <mergeCell ref="H343:H344"/>
    <mergeCell ref="N341:N342"/>
    <mergeCell ref="AB341:AB342"/>
    <mergeCell ref="AC341:AC342"/>
    <mergeCell ref="AD341:AD342"/>
    <mergeCell ref="AE341:AE342"/>
    <mergeCell ref="AF341:AF342"/>
    <mergeCell ref="H341:H342"/>
    <mergeCell ref="I341:I342"/>
    <mergeCell ref="J341:J342"/>
    <mergeCell ref="K341:K342"/>
    <mergeCell ref="L341:L342"/>
    <mergeCell ref="M341:M342"/>
    <mergeCell ref="AF338:AF339"/>
    <mergeCell ref="AG338:AG339"/>
    <mergeCell ref="AH338:AH339"/>
    <mergeCell ref="A341:A342"/>
    <mergeCell ref="B341:B342"/>
    <mergeCell ref="C341:C342"/>
    <mergeCell ref="D341:D342"/>
    <mergeCell ref="E341:E342"/>
    <mergeCell ref="F341:F342"/>
    <mergeCell ref="G341:G342"/>
    <mergeCell ref="M338:M339"/>
    <mergeCell ref="N338:N339"/>
    <mergeCell ref="AB338:AB339"/>
    <mergeCell ref="AC338:AC339"/>
    <mergeCell ref="AD338:AD339"/>
    <mergeCell ref="AE338:AE339"/>
    <mergeCell ref="G338:G339"/>
    <mergeCell ref="H338:H339"/>
    <mergeCell ref="I338:I339"/>
    <mergeCell ref="J338:J339"/>
    <mergeCell ref="K338:K339"/>
    <mergeCell ref="L338:L339"/>
    <mergeCell ref="A338:A339"/>
    <mergeCell ref="B338:B339"/>
    <mergeCell ref="C338:C339"/>
    <mergeCell ref="D338:D339"/>
    <mergeCell ref="E338:E339"/>
    <mergeCell ref="F338:F339"/>
    <mergeCell ref="AC336:AC337"/>
    <mergeCell ref="AD336:AD337"/>
    <mergeCell ref="AE336:AE337"/>
    <mergeCell ref="AF336:AF337"/>
    <mergeCell ref="AG336:AG337"/>
    <mergeCell ref="AH336:AH337"/>
    <mergeCell ref="J336:J337"/>
    <mergeCell ref="K336:K337"/>
    <mergeCell ref="L336:L337"/>
    <mergeCell ref="M336:M337"/>
    <mergeCell ref="N336:N337"/>
    <mergeCell ref="AB336:AB337"/>
    <mergeCell ref="AH334:AH335"/>
    <mergeCell ref="A336:A337"/>
    <mergeCell ref="B336:B337"/>
    <mergeCell ref="C336:C337"/>
    <mergeCell ref="D336:D337"/>
    <mergeCell ref="E336:E337"/>
    <mergeCell ref="F336:F337"/>
    <mergeCell ref="G336:G337"/>
    <mergeCell ref="H336:H337"/>
    <mergeCell ref="I336:I337"/>
    <mergeCell ref="AB334:AB335"/>
    <mergeCell ref="AC334:AC335"/>
    <mergeCell ref="AD334:AD335"/>
    <mergeCell ref="AE334:AE335"/>
    <mergeCell ref="AF334:AF335"/>
    <mergeCell ref="AG334:AG335"/>
    <mergeCell ref="I334:I335"/>
    <mergeCell ref="J334:J335"/>
    <mergeCell ref="K334:K335"/>
    <mergeCell ref="L334:L335"/>
    <mergeCell ref="M334:M335"/>
    <mergeCell ref="N334:N335"/>
    <mergeCell ref="AG332:AG333"/>
    <mergeCell ref="AH332:AH333"/>
    <mergeCell ref="A334:A335"/>
    <mergeCell ref="B334:B335"/>
    <mergeCell ref="C334:C335"/>
    <mergeCell ref="D334:D335"/>
    <mergeCell ref="E334:E335"/>
    <mergeCell ref="F334:F335"/>
    <mergeCell ref="G334:G335"/>
    <mergeCell ref="H334:H335"/>
    <mergeCell ref="N332:N333"/>
    <mergeCell ref="AB332:AB333"/>
    <mergeCell ref="AC332:AC333"/>
    <mergeCell ref="AD332:AD333"/>
    <mergeCell ref="AE332:AE333"/>
    <mergeCell ref="AF332:AF333"/>
    <mergeCell ref="H332:H333"/>
    <mergeCell ref="I332:I333"/>
    <mergeCell ref="J332:J333"/>
    <mergeCell ref="K332:K333"/>
    <mergeCell ref="L332:L333"/>
    <mergeCell ref="M332:M333"/>
    <mergeCell ref="AF330:AF331"/>
    <mergeCell ref="AG330:AG331"/>
    <mergeCell ref="AH330:AH331"/>
    <mergeCell ref="A332:A333"/>
    <mergeCell ref="B332:B333"/>
    <mergeCell ref="C332:C333"/>
    <mergeCell ref="D332:D333"/>
    <mergeCell ref="E332:E333"/>
    <mergeCell ref="F332:F333"/>
    <mergeCell ref="G332:G333"/>
    <mergeCell ref="M330:M331"/>
    <mergeCell ref="N330:N331"/>
    <mergeCell ref="AB330:AB331"/>
    <mergeCell ref="AC330:AC331"/>
    <mergeCell ref="AD330:AD331"/>
    <mergeCell ref="AE330:AE331"/>
    <mergeCell ref="G330:G331"/>
    <mergeCell ref="H330:H331"/>
    <mergeCell ref="I330:I331"/>
    <mergeCell ref="J330:J331"/>
    <mergeCell ref="K330:K331"/>
    <mergeCell ref="L330:L331"/>
    <mergeCell ref="A330:A331"/>
    <mergeCell ref="B330:B331"/>
    <mergeCell ref="C330:C331"/>
    <mergeCell ref="D330:D331"/>
    <mergeCell ref="E330:E331"/>
    <mergeCell ref="F330:F331"/>
    <mergeCell ref="AC328:AC329"/>
    <mergeCell ref="AD328:AD329"/>
    <mergeCell ref="AE328:AE329"/>
    <mergeCell ref="AF328:AF329"/>
    <mergeCell ref="AG328:AG329"/>
    <mergeCell ref="AH328:AH329"/>
    <mergeCell ref="J328:J329"/>
    <mergeCell ref="K328:K329"/>
    <mergeCell ref="L328:L329"/>
    <mergeCell ref="M328:M329"/>
    <mergeCell ref="N328:N329"/>
    <mergeCell ref="AB328:AB329"/>
    <mergeCell ref="AH326:AH327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I328:I329"/>
    <mergeCell ref="AB326:AB327"/>
    <mergeCell ref="AC326:AC327"/>
    <mergeCell ref="AD326:AD327"/>
    <mergeCell ref="AE326:AE327"/>
    <mergeCell ref="AF326:AF327"/>
    <mergeCell ref="AG326:AG327"/>
    <mergeCell ref="I326:I327"/>
    <mergeCell ref="J326:J327"/>
    <mergeCell ref="K326:K327"/>
    <mergeCell ref="L326:L327"/>
    <mergeCell ref="M326:M327"/>
    <mergeCell ref="N326:N327"/>
    <mergeCell ref="AG324:AG325"/>
    <mergeCell ref="AH324:AH325"/>
    <mergeCell ref="A326:A327"/>
    <mergeCell ref="B326:B327"/>
    <mergeCell ref="C326:C327"/>
    <mergeCell ref="D326:D327"/>
    <mergeCell ref="E326:E327"/>
    <mergeCell ref="F326:F327"/>
    <mergeCell ref="G326:G327"/>
    <mergeCell ref="H326:H327"/>
    <mergeCell ref="N324:N325"/>
    <mergeCell ref="AB324:AB325"/>
    <mergeCell ref="AC324:AC325"/>
    <mergeCell ref="AD324:AD325"/>
    <mergeCell ref="AE324:AE325"/>
    <mergeCell ref="AF324:AF325"/>
    <mergeCell ref="H324:H325"/>
    <mergeCell ref="I324:I325"/>
    <mergeCell ref="J324:J325"/>
    <mergeCell ref="K324:K325"/>
    <mergeCell ref="L324:L325"/>
    <mergeCell ref="M324:M325"/>
    <mergeCell ref="AF322:AF323"/>
    <mergeCell ref="AG322:AG323"/>
    <mergeCell ref="AH322:AH323"/>
    <mergeCell ref="A324:A325"/>
    <mergeCell ref="B324:B325"/>
    <mergeCell ref="C324:C325"/>
    <mergeCell ref="D324:D325"/>
    <mergeCell ref="E324:E325"/>
    <mergeCell ref="F324:F325"/>
    <mergeCell ref="G324:G325"/>
    <mergeCell ref="M322:M323"/>
    <mergeCell ref="N322:N323"/>
    <mergeCell ref="AB322:AB323"/>
    <mergeCell ref="AC322:AC323"/>
    <mergeCell ref="AD322:AD323"/>
    <mergeCell ref="AE322:AE323"/>
    <mergeCell ref="G322:G323"/>
    <mergeCell ref="H322:H323"/>
    <mergeCell ref="I322:I323"/>
    <mergeCell ref="J322:J323"/>
    <mergeCell ref="K322:K323"/>
    <mergeCell ref="L322:L323"/>
    <mergeCell ref="A322:A323"/>
    <mergeCell ref="B322:B323"/>
    <mergeCell ref="C322:C323"/>
    <mergeCell ref="D322:D323"/>
    <mergeCell ref="E322:E323"/>
    <mergeCell ref="F322:F323"/>
    <mergeCell ref="AC320:AC321"/>
    <mergeCell ref="AD320:AD321"/>
    <mergeCell ref="AE320:AE321"/>
    <mergeCell ref="AF320:AF321"/>
    <mergeCell ref="AG320:AG321"/>
    <mergeCell ref="AH320:AH321"/>
    <mergeCell ref="J320:J321"/>
    <mergeCell ref="K320:K321"/>
    <mergeCell ref="L320:L321"/>
    <mergeCell ref="M320:M321"/>
    <mergeCell ref="N320:N321"/>
    <mergeCell ref="AB320:AB321"/>
    <mergeCell ref="AH318:AH319"/>
    <mergeCell ref="A320:A321"/>
    <mergeCell ref="B320:B321"/>
    <mergeCell ref="C320:C321"/>
    <mergeCell ref="D320:D321"/>
    <mergeCell ref="E320:E321"/>
    <mergeCell ref="F320:F321"/>
    <mergeCell ref="G320:G321"/>
    <mergeCell ref="H320:H321"/>
    <mergeCell ref="I320:I321"/>
    <mergeCell ref="AB318:AB319"/>
    <mergeCell ref="AC318:AC319"/>
    <mergeCell ref="AD318:AD319"/>
    <mergeCell ref="AE318:AE319"/>
    <mergeCell ref="AF318:AF319"/>
    <mergeCell ref="AG318:AG319"/>
    <mergeCell ref="I318:I319"/>
    <mergeCell ref="J318:J319"/>
    <mergeCell ref="K318:K319"/>
    <mergeCell ref="L318:L319"/>
    <mergeCell ref="M318:M319"/>
    <mergeCell ref="N318:N319"/>
    <mergeCell ref="AG316:AG317"/>
    <mergeCell ref="AH316:AH317"/>
    <mergeCell ref="A318:A319"/>
    <mergeCell ref="B318:B319"/>
    <mergeCell ref="C318:C319"/>
    <mergeCell ref="D318:D319"/>
    <mergeCell ref="E318:E319"/>
    <mergeCell ref="F318:F319"/>
    <mergeCell ref="G318:G319"/>
    <mergeCell ref="H318:H319"/>
    <mergeCell ref="N316:N317"/>
    <mergeCell ref="AB316:AB317"/>
    <mergeCell ref="AC316:AC317"/>
    <mergeCell ref="AD316:AD317"/>
    <mergeCell ref="AE316:AE317"/>
    <mergeCell ref="AF316:AF317"/>
    <mergeCell ref="H316:H317"/>
    <mergeCell ref="I316:I317"/>
    <mergeCell ref="J316:J317"/>
    <mergeCell ref="K316:K317"/>
    <mergeCell ref="L316:L317"/>
    <mergeCell ref="M316:M317"/>
    <mergeCell ref="AF314:AF315"/>
    <mergeCell ref="AG314:AG315"/>
    <mergeCell ref="AH314:AH315"/>
    <mergeCell ref="A316:A317"/>
    <mergeCell ref="B316:B317"/>
    <mergeCell ref="C316:C317"/>
    <mergeCell ref="D316:D317"/>
    <mergeCell ref="E316:E317"/>
    <mergeCell ref="F316:F317"/>
    <mergeCell ref="G316:G317"/>
    <mergeCell ref="M314:M315"/>
    <mergeCell ref="N314:N315"/>
    <mergeCell ref="AB314:AB315"/>
    <mergeCell ref="AC314:AC315"/>
    <mergeCell ref="AD314:AD315"/>
    <mergeCell ref="AE314:AE315"/>
    <mergeCell ref="G314:G315"/>
    <mergeCell ref="H314:H315"/>
    <mergeCell ref="I314:I315"/>
    <mergeCell ref="J314:J315"/>
    <mergeCell ref="K314:K315"/>
    <mergeCell ref="L314:L315"/>
    <mergeCell ref="A314:A315"/>
    <mergeCell ref="B314:B315"/>
    <mergeCell ref="C314:C315"/>
    <mergeCell ref="D314:D315"/>
    <mergeCell ref="E314:E315"/>
    <mergeCell ref="F314:F315"/>
    <mergeCell ref="AC312:AC313"/>
    <mergeCell ref="AD312:AD313"/>
    <mergeCell ref="AE312:AE313"/>
    <mergeCell ref="AF312:AF313"/>
    <mergeCell ref="AG312:AG313"/>
    <mergeCell ref="AH312:AH313"/>
    <mergeCell ref="J312:J313"/>
    <mergeCell ref="K312:K313"/>
    <mergeCell ref="L312:L313"/>
    <mergeCell ref="M312:M313"/>
    <mergeCell ref="N312:N313"/>
    <mergeCell ref="AB312:AB313"/>
    <mergeCell ref="AH310:AH311"/>
    <mergeCell ref="A312:A313"/>
    <mergeCell ref="B312:B313"/>
    <mergeCell ref="C312:C313"/>
    <mergeCell ref="D312:D313"/>
    <mergeCell ref="E312:E313"/>
    <mergeCell ref="F312:F313"/>
    <mergeCell ref="G312:G313"/>
    <mergeCell ref="H312:H313"/>
    <mergeCell ref="I312:I313"/>
    <mergeCell ref="AB310:AB311"/>
    <mergeCell ref="AC310:AC311"/>
    <mergeCell ref="AD310:AD311"/>
    <mergeCell ref="AE310:AE311"/>
    <mergeCell ref="AF310:AF311"/>
    <mergeCell ref="AG310:AG311"/>
    <mergeCell ref="I310:I311"/>
    <mergeCell ref="J310:J311"/>
    <mergeCell ref="K310:K311"/>
    <mergeCell ref="L310:L311"/>
    <mergeCell ref="M310:M311"/>
    <mergeCell ref="N310:N311"/>
    <mergeCell ref="AG308:AG309"/>
    <mergeCell ref="AH308:AH309"/>
    <mergeCell ref="A310:A311"/>
    <mergeCell ref="B310:B311"/>
    <mergeCell ref="C310:C311"/>
    <mergeCell ref="D310:D311"/>
    <mergeCell ref="E310:E311"/>
    <mergeCell ref="F310:F311"/>
    <mergeCell ref="G310:G311"/>
    <mergeCell ref="H310:H311"/>
    <mergeCell ref="N308:N309"/>
    <mergeCell ref="AB308:AB309"/>
    <mergeCell ref="AC308:AC309"/>
    <mergeCell ref="AD308:AD309"/>
    <mergeCell ref="AE308:AE309"/>
    <mergeCell ref="AF308:AF309"/>
    <mergeCell ref="H308:H309"/>
    <mergeCell ref="I308:I309"/>
    <mergeCell ref="J308:J309"/>
    <mergeCell ref="K308:K309"/>
    <mergeCell ref="L308:L309"/>
    <mergeCell ref="M308:M309"/>
    <mergeCell ref="AF306:AF307"/>
    <mergeCell ref="AG306:AG307"/>
    <mergeCell ref="AH306:AH307"/>
    <mergeCell ref="A308:A309"/>
    <mergeCell ref="B308:B309"/>
    <mergeCell ref="C308:C309"/>
    <mergeCell ref="D308:D309"/>
    <mergeCell ref="E308:E309"/>
    <mergeCell ref="F308:F309"/>
    <mergeCell ref="G308:G309"/>
    <mergeCell ref="M306:M307"/>
    <mergeCell ref="N306:N307"/>
    <mergeCell ref="AB306:AB307"/>
    <mergeCell ref="AC306:AC307"/>
    <mergeCell ref="AD306:AD307"/>
    <mergeCell ref="AE306:AE307"/>
    <mergeCell ref="G306:G307"/>
    <mergeCell ref="H306:H307"/>
    <mergeCell ref="I306:I307"/>
    <mergeCell ref="J306:J307"/>
    <mergeCell ref="K306:K307"/>
    <mergeCell ref="L306:L307"/>
    <mergeCell ref="A306:A307"/>
    <mergeCell ref="B306:B307"/>
    <mergeCell ref="C306:C307"/>
    <mergeCell ref="D306:D307"/>
    <mergeCell ref="E306:E307"/>
    <mergeCell ref="F306:F307"/>
    <mergeCell ref="AC304:AC305"/>
    <mergeCell ref="AD304:AD305"/>
    <mergeCell ref="AE304:AE305"/>
    <mergeCell ref="AF304:AF305"/>
    <mergeCell ref="AG304:AG305"/>
    <mergeCell ref="AH304:AH305"/>
    <mergeCell ref="J304:J305"/>
    <mergeCell ref="K304:K305"/>
    <mergeCell ref="L304:L305"/>
    <mergeCell ref="M304:M305"/>
    <mergeCell ref="N304:N305"/>
    <mergeCell ref="AB304:AB305"/>
    <mergeCell ref="AH302:AH303"/>
    <mergeCell ref="A304:A305"/>
    <mergeCell ref="B304:B305"/>
    <mergeCell ref="C304:C305"/>
    <mergeCell ref="D304:D305"/>
    <mergeCell ref="E304:E305"/>
    <mergeCell ref="F304:F305"/>
    <mergeCell ref="G304:G305"/>
    <mergeCell ref="H304:H305"/>
    <mergeCell ref="I304:I305"/>
    <mergeCell ref="AB302:AB303"/>
    <mergeCell ref="AC302:AC303"/>
    <mergeCell ref="AD302:AD303"/>
    <mergeCell ref="AE302:AE303"/>
    <mergeCell ref="AF302:AF303"/>
    <mergeCell ref="AG302:AG303"/>
    <mergeCell ref="I302:I303"/>
    <mergeCell ref="J302:J303"/>
    <mergeCell ref="K302:K303"/>
    <mergeCell ref="L302:L303"/>
    <mergeCell ref="M302:M303"/>
    <mergeCell ref="N302:N303"/>
    <mergeCell ref="AG300:AG301"/>
    <mergeCell ref="AH300:AH301"/>
    <mergeCell ref="A302:A303"/>
    <mergeCell ref="B302:B303"/>
    <mergeCell ref="C302:C303"/>
    <mergeCell ref="D302:D303"/>
    <mergeCell ref="E302:E303"/>
    <mergeCell ref="F302:F303"/>
    <mergeCell ref="G302:G303"/>
    <mergeCell ref="H302:H303"/>
    <mergeCell ref="N300:N301"/>
    <mergeCell ref="AB300:AB301"/>
    <mergeCell ref="AC300:AC301"/>
    <mergeCell ref="AD300:AD301"/>
    <mergeCell ref="AE300:AE301"/>
    <mergeCell ref="AF300:AF301"/>
    <mergeCell ref="H300:H301"/>
    <mergeCell ref="I300:I301"/>
    <mergeCell ref="J300:J301"/>
    <mergeCell ref="K300:K301"/>
    <mergeCell ref="L300:L301"/>
    <mergeCell ref="M300:M301"/>
    <mergeCell ref="AF298:AF299"/>
    <mergeCell ref="AG298:AG299"/>
    <mergeCell ref="AH298:AH299"/>
    <mergeCell ref="A300:A301"/>
    <mergeCell ref="B300:B301"/>
    <mergeCell ref="C300:C301"/>
    <mergeCell ref="D300:D301"/>
    <mergeCell ref="E300:E301"/>
    <mergeCell ref="F300:F301"/>
    <mergeCell ref="G300:G301"/>
    <mergeCell ref="M298:M299"/>
    <mergeCell ref="N298:N299"/>
    <mergeCell ref="AB298:AB299"/>
    <mergeCell ref="AC298:AC299"/>
    <mergeCell ref="AD298:AD299"/>
    <mergeCell ref="AE298:AE299"/>
    <mergeCell ref="G298:G299"/>
    <mergeCell ref="H298:H299"/>
    <mergeCell ref="I298:I299"/>
    <mergeCell ref="J298:J299"/>
    <mergeCell ref="K298:K299"/>
    <mergeCell ref="L298:L299"/>
    <mergeCell ref="A298:A299"/>
    <mergeCell ref="B298:B299"/>
    <mergeCell ref="C298:C299"/>
    <mergeCell ref="D298:D299"/>
    <mergeCell ref="E298:E299"/>
    <mergeCell ref="F298:F299"/>
    <mergeCell ref="AC294:AC295"/>
    <mergeCell ref="AD294:AD295"/>
    <mergeCell ref="AE294:AE295"/>
    <mergeCell ref="AF294:AF295"/>
    <mergeCell ref="AG294:AG295"/>
    <mergeCell ref="AH294:AH295"/>
    <mergeCell ref="J294:J295"/>
    <mergeCell ref="K294:K295"/>
    <mergeCell ref="L294:L295"/>
    <mergeCell ref="M294:M295"/>
    <mergeCell ref="N294:N295"/>
    <mergeCell ref="AB294:AB295"/>
    <mergeCell ref="AH292:AH293"/>
    <mergeCell ref="A294:A295"/>
    <mergeCell ref="B294:B295"/>
    <mergeCell ref="C294:C295"/>
    <mergeCell ref="D294:D295"/>
    <mergeCell ref="E294:E295"/>
    <mergeCell ref="F294:F295"/>
    <mergeCell ref="G294:G295"/>
    <mergeCell ref="H294:H295"/>
    <mergeCell ref="I294:I295"/>
    <mergeCell ref="AB292:AB293"/>
    <mergeCell ref="AC292:AC293"/>
    <mergeCell ref="AD292:AD293"/>
    <mergeCell ref="AE292:AE293"/>
    <mergeCell ref="AF292:AF293"/>
    <mergeCell ref="AG292:AG293"/>
    <mergeCell ref="I292:I293"/>
    <mergeCell ref="J292:J293"/>
    <mergeCell ref="K292:K293"/>
    <mergeCell ref="L292:L293"/>
    <mergeCell ref="M292:M293"/>
    <mergeCell ref="N292:N293"/>
    <mergeCell ref="AG290:AG291"/>
    <mergeCell ref="AH290:AH291"/>
    <mergeCell ref="A292:A293"/>
    <mergeCell ref="B292:B293"/>
    <mergeCell ref="C292:C293"/>
    <mergeCell ref="D292:D293"/>
    <mergeCell ref="E292:E293"/>
    <mergeCell ref="F292:F293"/>
    <mergeCell ref="G292:G293"/>
    <mergeCell ref="H292:H293"/>
    <mergeCell ref="N290:N291"/>
    <mergeCell ref="AB290:AB291"/>
    <mergeCell ref="AC290:AC291"/>
    <mergeCell ref="AD290:AD291"/>
    <mergeCell ref="AE290:AE291"/>
    <mergeCell ref="AF290:AF291"/>
    <mergeCell ref="H290:H291"/>
    <mergeCell ref="I290:I291"/>
    <mergeCell ref="J290:J291"/>
    <mergeCell ref="K290:K291"/>
    <mergeCell ref="L290:L291"/>
    <mergeCell ref="M290:M291"/>
    <mergeCell ref="AF288:AF289"/>
    <mergeCell ref="AG288:AG289"/>
    <mergeCell ref="AH288:AH289"/>
    <mergeCell ref="A290:A291"/>
    <mergeCell ref="B290:B291"/>
    <mergeCell ref="C290:C291"/>
    <mergeCell ref="D290:D291"/>
    <mergeCell ref="E290:E291"/>
    <mergeCell ref="F290:F291"/>
    <mergeCell ref="G290:G291"/>
    <mergeCell ref="M288:M289"/>
    <mergeCell ref="N288:N289"/>
    <mergeCell ref="AB288:AB289"/>
    <mergeCell ref="AC288:AC289"/>
    <mergeCell ref="AD288:AD289"/>
    <mergeCell ref="AE288:AE289"/>
    <mergeCell ref="G288:G289"/>
    <mergeCell ref="H288:H289"/>
    <mergeCell ref="I288:I289"/>
    <mergeCell ref="J288:J289"/>
    <mergeCell ref="K288:K289"/>
    <mergeCell ref="L288:L289"/>
    <mergeCell ref="A288:A289"/>
    <mergeCell ref="B288:B289"/>
    <mergeCell ref="C288:C289"/>
    <mergeCell ref="D288:D289"/>
    <mergeCell ref="E288:E289"/>
    <mergeCell ref="F288:F289"/>
    <mergeCell ref="AC286:AC287"/>
    <mergeCell ref="AD286:AD287"/>
    <mergeCell ref="AE286:AE287"/>
    <mergeCell ref="AF286:AF287"/>
    <mergeCell ref="AG286:AG287"/>
    <mergeCell ref="AH286:AH287"/>
    <mergeCell ref="J286:J287"/>
    <mergeCell ref="K286:K287"/>
    <mergeCell ref="L286:L287"/>
    <mergeCell ref="M286:M287"/>
    <mergeCell ref="N286:N287"/>
    <mergeCell ref="AB286:AB287"/>
    <mergeCell ref="AH282:AH283"/>
    <mergeCell ref="A286:A287"/>
    <mergeCell ref="B286:B287"/>
    <mergeCell ref="C286:C287"/>
    <mergeCell ref="D286:D287"/>
    <mergeCell ref="E286:E287"/>
    <mergeCell ref="F286:F287"/>
    <mergeCell ref="G286:G287"/>
    <mergeCell ref="H286:H287"/>
    <mergeCell ref="I286:I287"/>
    <mergeCell ref="AB282:AB283"/>
    <mergeCell ref="AC282:AC283"/>
    <mergeCell ref="AD282:AD283"/>
    <mergeCell ref="AE282:AE283"/>
    <mergeCell ref="AF282:AF283"/>
    <mergeCell ref="AG282:AG283"/>
    <mergeCell ref="I282:I283"/>
    <mergeCell ref="J282:J283"/>
    <mergeCell ref="K282:K283"/>
    <mergeCell ref="L282:L283"/>
    <mergeCell ref="M282:M283"/>
    <mergeCell ref="N282:N283"/>
    <mergeCell ref="AG280:AG281"/>
    <mergeCell ref="AH280:AH281"/>
    <mergeCell ref="A282:A283"/>
    <mergeCell ref="B282:B283"/>
    <mergeCell ref="C282:C283"/>
    <mergeCell ref="D282:D283"/>
    <mergeCell ref="E282:E283"/>
    <mergeCell ref="F282:F283"/>
    <mergeCell ref="G282:G283"/>
    <mergeCell ref="H282:H283"/>
    <mergeCell ref="N280:N281"/>
    <mergeCell ref="AB280:AB281"/>
    <mergeCell ref="AC280:AC281"/>
    <mergeCell ref="AD280:AD281"/>
    <mergeCell ref="AE280:AE281"/>
    <mergeCell ref="AF280:AF281"/>
    <mergeCell ref="H280:H281"/>
    <mergeCell ref="I280:I281"/>
    <mergeCell ref="J280:J281"/>
    <mergeCell ref="K280:K281"/>
    <mergeCell ref="L280:L281"/>
    <mergeCell ref="M280:M281"/>
    <mergeCell ref="AF278:AF279"/>
    <mergeCell ref="AG278:AG279"/>
    <mergeCell ref="AH278:AH279"/>
    <mergeCell ref="A280:A281"/>
    <mergeCell ref="B280:B281"/>
    <mergeCell ref="C280:C281"/>
    <mergeCell ref="D280:D281"/>
    <mergeCell ref="E280:E281"/>
    <mergeCell ref="F280:F281"/>
    <mergeCell ref="G280:G281"/>
    <mergeCell ref="M278:M279"/>
    <mergeCell ref="N278:N279"/>
    <mergeCell ref="AB278:AB279"/>
    <mergeCell ref="AC278:AC279"/>
    <mergeCell ref="AD278:AD279"/>
    <mergeCell ref="AE278:AE279"/>
    <mergeCell ref="G278:G279"/>
    <mergeCell ref="H278:H279"/>
    <mergeCell ref="I278:I279"/>
    <mergeCell ref="J278:J279"/>
    <mergeCell ref="K278:K279"/>
    <mergeCell ref="L278:L279"/>
    <mergeCell ref="A278:A279"/>
    <mergeCell ref="B278:B279"/>
    <mergeCell ref="C278:C279"/>
    <mergeCell ref="D278:D279"/>
    <mergeCell ref="E278:E279"/>
    <mergeCell ref="F278:F279"/>
    <mergeCell ref="AC276:AC277"/>
    <mergeCell ref="AD276:AD277"/>
    <mergeCell ref="AE276:AE277"/>
    <mergeCell ref="AF276:AF277"/>
    <mergeCell ref="AG276:AG277"/>
    <mergeCell ref="AH276:AH277"/>
    <mergeCell ref="J276:J277"/>
    <mergeCell ref="K276:K277"/>
    <mergeCell ref="L276:L277"/>
    <mergeCell ref="M276:M277"/>
    <mergeCell ref="N276:N277"/>
    <mergeCell ref="AB276:AB277"/>
    <mergeCell ref="AH274:AH275"/>
    <mergeCell ref="A276:A277"/>
    <mergeCell ref="B276:B277"/>
    <mergeCell ref="C276:C277"/>
    <mergeCell ref="D276:D277"/>
    <mergeCell ref="E276:E277"/>
    <mergeCell ref="F276:F277"/>
    <mergeCell ref="G276:G277"/>
    <mergeCell ref="H276:H277"/>
    <mergeCell ref="I276:I277"/>
    <mergeCell ref="AB274:AB275"/>
    <mergeCell ref="AC274:AC275"/>
    <mergeCell ref="AD274:AD275"/>
    <mergeCell ref="AE274:AE275"/>
    <mergeCell ref="AF274:AF275"/>
    <mergeCell ref="AG274:AG275"/>
    <mergeCell ref="I274:I275"/>
    <mergeCell ref="J274:J275"/>
    <mergeCell ref="K274:K275"/>
    <mergeCell ref="L274:L275"/>
    <mergeCell ref="M274:M275"/>
    <mergeCell ref="N274:N275"/>
    <mergeCell ref="AF272:AF273"/>
    <mergeCell ref="AH272:AH273"/>
    <mergeCell ref="A274:A275"/>
    <mergeCell ref="B274:B275"/>
    <mergeCell ref="C274:C275"/>
    <mergeCell ref="D274:D275"/>
    <mergeCell ref="E274:E275"/>
    <mergeCell ref="F274:F275"/>
    <mergeCell ref="G274:G275"/>
    <mergeCell ref="H274:H275"/>
    <mergeCell ref="M272:M273"/>
    <mergeCell ref="N272:N273"/>
    <mergeCell ref="AB272:AB273"/>
    <mergeCell ref="AC272:AC273"/>
    <mergeCell ref="AD272:AD273"/>
    <mergeCell ref="AE272:AE273"/>
    <mergeCell ref="G272:G273"/>
    <mergeCell ref="H272:H273"/>
    <mergeCell ref="I272:I273"/>
    <mergeCell ref="J272:J273"/>
    <mergeCell ref="K272:K273"/>
    <mergeCell ref="L272:L273"/>
    <mergeCell ref="A272:A273"/>
    <mergeCell ref="B272:B273"/>
    <mergeCell ref="C272:C273"/>
    <mergeCell ref="D272:D273"/>
    <mergeCell ref="E272:E273"/>
    <mergeCell ref="F272:F273"/>
    <mergeCell ref="AB270:AB271"/>
    <mergeCell ref="AC270:AC271"/>
    <mergeCell ref="AD270:AD271"/>
    <mergeCell ref="AE270:AE271"/>
    <mergeCell ref="AF270:AF271"/>
    <mergeCell ref="AH270:AH271"/>
    <mergeCell ref="I270:I271"/>
    <mergeCell ref="J270:J271"/>
    <mergeCell ref="K270:K271"/>
    <mergeCell ref="L270:L271"/>
    <mergeCell ref="M270:M271"/>
    <mergeCell ref="N270:N271"/>
    <mergeCell ref="AG268:AG269"/>
    <mergeCell ref="AH268:AH269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N268:N269"/>
    <mergeCell ref="AB268:AB269"/>
    <mergeCell ref="AC268:AC269"/>
    <mergeCell ref="AD268:AD269"/>
    <mergeCell ref="AE268:AE269"/>
    <mergeCell ref="AF268:AF269"/>
    <mergeCell ref="H268:H269"/>
    <mergeCell ref="I268:I269"/>
    <mergeCell ref="J268:J269"/>
    <mergeCell ref="K268:K269"/>
    <mergeCell ref="L268:L269"/>
    <mergeCell ref="M268:M269"/>
    <mergeCell ref="AF266:AF267"/>
    <mergeCell ref="AG266:AG267"/>
    <mergeCell ref="AH266:AH267"/>
    <mergeCell ref="A268:A269"/>
    <mergeCell ref="B268:B269"/>
    <mergeCell ref="C268:C269"/>
    <mergeCell ref="D268:D269"/>
    <mergeCell ref="E268:E269"/>
    <mergeCell ref="F268:F269"/>
    <mergeCell ref="G268:G269"/>
    <mergeCell ref="M266:M267"/>
    <mergeCell ref="N266:N267"/>
    <mergeCell ref="AB266:AB267"/>
    <mergeCell ref="AC266:AC267"/>
    <mergeCell ref="AD266:AD267"/>
    <mergeCell ref="AE266:AE267"/>
    <mergeCell ref="G266:G267"/>
    <mergeCell ref="H266:H267"/>
    <mergeCell ref="I266:I267"/>
    <mergeCell ref="J266:J267"/>
    <mergeCell ref="K266:K267"/>
    <mergeCell ref="L266:L267"/>
    <mergeCell ref="A266:A267"/>
    <mergeCell ref="B266:B267"/>
    <mergeCell ref="C266:C267"/>
    <mergeCell ref="D266:D267"/>
    <mergeCell ref="E266:E267"/>
    <mergeCell ref="F266:F267"/>
    <mergeCell ref="AC264:AC265"/>
    <mergeCell ref="AD264:AD265"/>
    <mergeCell ref="AE264:AE265"/>
    <mergeCell ref="AF264:AF265"/>
    <mergeCell ref="AG264:AG265"/>
    <mergeCell ref="AH264:AH265"/>
    <mergeCell ref="J264:J265"/>
    <mergeCell ref="K264:K265"/>
    <mergeCell ref="L264:L265"/>
    <mergeCell ref="M264:M265"/>
    <mergeCell ref="N264:N265"/>
    <mergeCell ref="AB264:AB265"/>
    <mergeCell ref="AH262:AH263"/>
    <mergeCell ref="A264:A265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AB262:AB263"/>
    <mergeCell ref="AC262:AC263"/>
    <mergeCell ref="AD262:AD263"/>
    <mergeCell ref="AE262:AE263"/>
    <mergeCell ref="AF262:AF263"/>
    <mergeCell ref="AG262:AG263"/>
    <mergeCell ref="I262:I263"/>
    <mergeCell ref="J262:J263"/>
    <mergeCell ref="K262:K263"/>
    <mergeCell ref="L262:L263"/>
    <mergeCell ref="M262:M263"/>
    <mergeCell ref="N262:N263"/>
    <mergeCell ref="AG259:AG260"/>
    <mergeCell ref="AH259:AH260"/>
    <mergeCell ref="A262:A263"/>
    <mergeCell ref="B262:B263"/>
    <mergeCell ref="C262:C263"/>
    <mergeCell ref="D262:D263"/>
    <mergeCell ref="E262:E263"/>
    <mergeCell ref="F262:F263"/>
    <mergeCell ref="G262:G263"/>
    <mergeCell ref="H262:H263"/>
    <mergeCell ref="N259:N260"/>
    <mergeCell ref="AB259:AB260"/>
    <mergeCell ref="AC259:AC260"/>
    <mergeCell ref="AD259:AD260"/>
    <mergeCell ref="AE259:AE260"/>
    <mergeCell ref="AF259:AF260"/>
    <mergeCell ref="H259:H260"/>
    <mergeCell ref="I259:I260"/>
    <mergeCell ref="J259:J260"/>
    <mergeCell ref="K259:K260"/>
    <mergeCell ref="L259:L260"/>
    <mergeCell ref="M259:M260"/>
    <mergeCell ref="AF257:AF258"/>
    <mergeCell ref="AG257:AG258"/>
    <mergeCell ref="AH257:AH258"/>
    <mergeCell ref="A259:A260"/>
    <mergeCell ref="B259:B260"/>
    <mergeCell ref="C259:C260"/>
    <mergeCell ref="D259:D260"/>
    <mergeCell ref="E259:E260"/>
    <mergeCell ref="F259:F260"/>
    <mergeCell ref="G259:G260"/>
    <mergeCell ref="M257:M258"/>
    <mergeCell ref="N257:N258"/>
    <mergeCell ref="AB257:AB258"/>
    <mergeCell ref="AC257:AC258"/>
    <mergeCell ref="AD257:AD258"/>
    <mergeCell ref="AE257:AE258"/>
    <mergeCell ref="G257:G258"/>
    <mergeCell ref="H257:H258"/>
    <mergeCell ref="I257:I258"/>
    <mergeCell ref="J257:J258"/>
    <mergeCell ref="K257:K258"/>
    <mergeCell ref="L257:L258"/>
    <mergeCell ref="A257:A258"/>
    <mergeCell ref="B257:B258"/>
    <mergeCell ref="C257:C258"/>
    <mergeCell ref="D257:D258"/>
    <mergeCell ref="E257:E258"/>
    <mergeCell ref="F257:F258"/>
    <mergeCell ref="AC255:AC256"/>
    <mergeCell ref="AD255:AD256"/>
    <mergeCell ref="AE255:AE256"/>
    <mergeCell ref="AF255:AF256"/>
    <mergeCell ref="AG255:AG256"/>
    <mergeCell ref="AH255:AH256"/>
    <mergeCell ref="J255:J256"/>
    <mergeCell ref="K255:K256"/>
    <mergeCell ref="L255:L256"/>
    <mergeCell ref="M255:M256"/>
    <mergeCell ref="N255:N256"/>
    <mergeCell ref="AB255:AB256"/>
    <mergeCell ref="AH253:AH254"/>
    <mergeCell ref="A255:A256"/>
    <mergeCell ref="B255:B256"/>
    <mergeCell ref="C255:C256"/>
    <mergeCell ref="D255:D256"/>
    <mergeCell ref="E255:E256"/>
    <mergeCell ref="F255:F256"/>
    <mergeCell ref="G255:G256"/>
    <mergeCell ref="H255:H256"/>
    <mergeCell ref="I255:I256"/>
    <mergeCell ref="AB253:AB254"/>
    <mergeCell ref="AC253:AC254"/>
    <mergeCell ref="AD253:AD254"/>
    <mergeCell ref="AE253:AE254"/>
    <mergeCell ref="AF253:AF254"/>
    <mergeCell ref="AG253:AG254"/>
    <mergeCell ref="I253:I254"/>
    <mergeCell ref="J253:J254"/>
    <mergeCell ref="K253:K254"/>
    <mergeCell ref="L253:L254"/>
    <mergeCell ref="M253:M254"/>
    <mergeCell ref="N253:N254"/>
    <mergeCell ref="AG251:AG252"/>
    <mergeCell ref="AH251:AH252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N251:N252"/>
    <mergeCell ref="AB251:AB252"/>
    <mergeCell ref="AC251:AC252"/>
    <mergeCell ref="AD251:AD252"/>
    <mergeCell ref="AE251:AE252"/>
    <mergeCell ref="AF251:AF252"/>
    <mergeCell ref="H251:H252"/>
    <mergeCell ref="I251:I252"/>
    <mergeCell ref="J251:J252"/>
    <mergeCell ref="K251:K252"/>
    <mergeCell ref="L251:L252"/>
    <mergeCell ref="M251:M252"/>
    <mergeCell ref="AF249:AF250"/>
    <mergeCell ref="AG249:AG250"/>
    <mergeCell ref="AH249:AH250"/>
    <mergeCell ref="A251:A252"/>
    <mergeCell ref="B251:B252"/>
    <mergeCell ref="C251:C252"/>
    <mergeCell ref="D251:D252"/>
    <mergeCell ref="E251:E252"/>
    <mergeCell ref="F251:F252"/>
    <mergeCell ref="G251:G252"/>
    <mergeCell ref="M249:M250"/>
    <mergeCell ref="N249:N250"/>
    <mergeCell ref="AB249:AB250"/>
    <mergeCell ref="AC249:AC250"/>
    <mergeCell ref="AD249:AD250"/>
    <mergeCell ref="AE249:AE250"/>
    <mergeCell ref="G249:G250"/>
    <mergeCell ref="H249:H250"/>
    <mergeCell ref="I249:I250"/>
    <mergeCell ref="J249:J250"/>
    <mergeCell ref="K249:K250"/>
    <mergeCell ref="L249:L250"/>
    <mergeCell ref="A249:A250"/>
    <mergeCell ref="B249:B250"/>
    <mergeCell ref="C249:C250"/>
    <mergeCell ref="D249:D250"/>
    <mergeCell ref="E249:E250"/>
    <mergeCell ref="F249:F250"/>
    <mergeCell ref="AC247:AC248"/>
    <mergeCell ref="AD247:AD248"/>
    <mergeCell ref="AE247:AE248"/>
    <mergeCell ref="AF247:AF248"/>
    <mergeCell ref="AG247:AG248"/>
    <mergeCell ref="AH247:AH248"/>
    <mergeCell ref="J247:J248"/>
    <mergeCell ref="K247:K248"/>
    <mergeCell ref="L247:L248"/>
    <mergeCell ref="M247:M248"/>
    <mergeCell ref="N247:N248"/>
    <mergeCell ref="AB247:AB248"/>
    <mergeCell ref="AH245:AH246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AB245:AB246"/>
    <mergeCell ref="AC245:AC246"/>
    <mergeCell ref="AD245:AD246"/>
    <mergeCell ref="AE245:AE246"/>
    <mergeCell ref="AF245:AF246"/>
    <mergeCell ref="AG245:AG246"/>
    <mergeCell ref="I245:I246"/>
    <mergeCell ref="J245:J246"/>
    <mergeCell ref="K245:K246"/>
    <mergeCell ref="L245:L246"/>
    <mergeCell ref="M245:M246"/>
    <mergeCell ref="N245:N246"/>
    <mergeCell ref="AG243:AG244"/>
    <mergeCell ref="AH243:AH244"/>
    <mergeCell ref="A245:A246"/>
    <mergeCell ref="B245:B246"/>
    <mergeCell ref="C245:C246"/>
    <mergeCell ref="D245:D246"/>
    <mergeCell ref="E245:E246"/>
    <mergeCell ref="F245:F246"/>
    <mergeCell ref="G245:G246"/>
    <mergeCell ref="H245:H246"/>
    <mergeCell ref="N243:N244"/>
    <mergeCell ref="AB243:AB244"/>
    <mergeCell ref="AC243:AC244"/>
    <mergeCell ref="AD243:AD244"/>
    <mergeCell ref="AE243:AE244"/>
    <mergeCell ref="AF243:AF244"/>
    <mergeCell ref="H243:H244"/>
    <mergeCell ref="I243:I244"/>
    <mergeCell ref="J243:J244"/>
    <mergeCell ref="K243:K244"/>
    <mergeCell ref="L243:L244"/>
    <mergeCell ref="M243:M244"/>
    <mergeCell ref="AF241:AF242"/>
    <mergeCell ref="AG241:AG242"/>
    <mergeCell ref="AH241:AH242"/>
    <mergeCell ref="A243:A244"/>
    <mergeCell ref="B243:B244"/>
    <mergeCell ref="C243:C244"/>
    <mergeCell ref="D243:D244"/>
    <mergeCell ref="E243:E244"/>
    <mergeCell ref="F243:F244"/>
    <mergeCell ref="G243:G244"/>
    <mergeCell ref="M241:M242"/>
    <mergeCell ref="N241:N242"/>
    <mergeCell ref="AB241:AB242"/>
    <mergeCell ref="AC241:AC242"/>
    <mergeCell ref="AD241:AD242"/>
    <mergeCell ref="AE241:AE242"/>
    <mergeCell ref="G241:G242"/>
    <mergeCell ref="H241:H242"/>
    <mergeCell ref="I241:I242"/>
    <mergeCell ref="J241:J242"/>
    <mergeCell ref="K241:K242"/>
    <mergeCell ref="L241:L242"/>
    <mergeCell ref="A241:A242"/>
    <mergeCell ref="B241:B242"/>
    <mergeCell ref="C241:C242"/>
    <mergeCell ref="D241:D242"/>
    <mergeCell ref="E241:E242"/>
    <mergeCell ref="F241:F242"/>
    <mergeCell ref="AC239:AC240"/>
    <mergeCell ref="AD239:AD240"/>
    <mergeCell ref="AE239:AE240"/>
    <mergeCell ref="AF239:AF240"/>
    <mergeCell ref="AG239:AG240"/>
    <mergeCell ref="AH239:AH240"/>
    <mergeCell ref="J239:J240"/>
    <mergeCell ref="K239:K240"/>
    <mergeCell ref="L239:L240"/>
    <mergeCell ref="M239:M240"/>
    <mergeCell ref="N239:N240"/>
    <mergeCell ref="AB239:AB240"/>
    <mergeCell ref="AH237:AH238"/>
    <mergeCell ref="A239:A240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AB237:AB238"/>
    <mergeCell ref="AC237:AC238"/>
    <mergeCell ref="AD237:AD238"/>
    <mergeCell ref="AE237:AE238"/>
    <mergeCell ref="AF237:AF238"/>
    <mergeCell ref="AG237:AG238"/>
    <mergeCell ref="I237:I238"/>
    <mergeCell ref="J237:J238"/>
    <mergeCell ref="K237:K238"/>
    <mergeCell ref="L237:L238"/>
    <mergeCell ref="M237:M238"/>
    <mergeCell ref="N237:N238"/>
    <mergeCell ref="AG235:AG236"/>
    <mergeCell ref="AH235:AH236"/>
    <mergeCell ref="A237:A238"/>
    <mergeCell ref="B237:B238"/>
    <mergeCell ref="C237:C238"/>
    <mergeCell ref="D237:D238"/>
    <mergeCell ref="E237:E238"/>
    <mergeCell ref="F237:F238"/>
    <mergeCell ref="G237:G238"/>
    <mergeCell ref="H237:H238"/>
    <mergeCell ref="N235:N236"/>
    <mergeCell ref="AB235:AB236"/>
    <mergeCell ref="AC235:AC236"/>
    <mergeCell ref="AD235:AD236"/>
    <mergeCell ref="AE235:AE236"/>
    <mergeCell ref="AF235:AF236"/>
    <mergeCell ref="H235:H236"/>
    <mergeCell ref="I235:I236"/>
    <mergeCell ref="J235:J236"/>
    <mergeCell ref="K235:K236"/>
    <mergeCell ref="L235:L236"/>
    <mergeCell ref="M235:M236"/>
    <mergeCell ref="AF233:AF234"/>
    <mergeCell ref="AG233:AG234"/>
    <mergeCell ref="AH233:AH234"/>
    <mergeCell ref="A235:A236"/>
    <mergeCell ref="B235:B236"/>
    <mergeCell ref="C235:C236"/>
    <mergeCell ref="D235:D236"/>
    <mergeCell ref="E235:E236"/>
    <mergeCell ref="F235:F236"/>
    <mergeCell ref="G235:G236"/>
    <mergeCell ref="M233:M234"/>
    <mergeCell ref="N233:N234"/>
    <mergeCell ref="AB233:AB234"/>
    <mergeCell ref="AC233:AC234"/>
    <mergeCell ref="AD233:AD234"/>
    <mergeCell ref="AE233:AE234"/>
    <mergeCell ref="G233:G234"/>
    <mergeCell ref="H233:H234"/>
    <mergeCell ref="I233:I234"/>
    <mergeCell ref="J233:J234"/>
    <mergeCell ref="K233:K234"/>
    <mergeCell ref="L233:L234"/>
    <mergeCell ref="A233:A234"/>
    <mergeCell ref="B233:B234"/>
    <mergeCell ref="C233:C234"/>
    <mergeCell ref="D233:D234"/>
    <mergeCell ref="E233:E234"/>
    <mergeCell ref="F233:F234"/>
    <mergeCell ref="AC231:AC232"/>
    <mergeCell ref="AD231:AD232"/>
    <mergeCell ref="AE231:AE232"/>
    <mergeCell ref="AF231:AF232"/>
    <mergeCell ref="AG231:AG232"/>
    <mergeCell ref="AH231:AH232"/>
    <mergeCell ref="J231:J232"/>
    <mergeCell ref="K231:K232"/>
    <mergeCell ref="L231:L232"/>
    <mergeCell ref="M231:M232"/>
    <mergeCell ref="N231:N232"/>
    <mergeCell ref="AB231:AB232"/>
    <mergeCell ref="AH229:AH230"/>
    <mergeCell ref="A231:A232"/>
    <mergeCell ref="B231:B232"/>
    <mergeCell ref="C231:C232"/>
    <mergeCell ref="D231:D232"/>
    <mergeCell ref="E231:E232"/>
    <mergeCell ref="F231:F232"/>
    <mergeCell ref="G231:G232"/>
    <mergeCell ref="H231:H232"/>
    <mergeCell ref="I231:I232"/>
    <mergeCell ref="AB229:AB230"/>
    <mergeCell ref="AC229:AC230"/>
    <mergeCell ref="AD229:AD230"/>
    <mergeCell ref="AE229:AE230"/>
    <mergeCell ref="AF229:AF230"/>
    <mergeCell ref="AG229:AG230"/>
    <mergeCell ref="I229:I230"/>
    <mergeCell ref="J229:J230"/>
    <mergeCell ref="K229:K230"/>
    <mergeCell ref="L229:L230"/>
    <mergeCell ref="M229:M230"/>
    <mergeCell ref="N229:N230"/>
    <mergeCell ref="AG227:AG228"/>
    <mergeCell ref="AH227:AH228"/>
    <mergeCell ref="A229:A230"/>
    <mergeCell ref="B229:B230"/>
    <mergeCell ref="C229:C230"/>
    <mergeCell ref="D229:D230"/>
    <mergeCell ref="E229:E230"/>
    <mergeCell ref="F229:F230"/>
    <mergeCell ref="G229:G230"/>
    <mergeCell ref="H229:H230"/>
    <mergeCell ref="N227:N228"/>
    <mergeCell ref="AB227:AB228"/>
    <mergeCell ref="AC227:AC228"/>
    <mergeCell ref="AD227:AD228"/>
    <mergeCell ref="AE227:AE228"/>
    <mergeCell ref="AF227:AF228"/>
    <mergeCell ref="H227:H228"/>
    <mergeCell ref="I227:I228"/>
    <mergeCell ref="J227:J228"/>
    <mergeCell ref="K227:K228"/>
    <mergeCell ref="L227:L228"/>
    <mergeCell ref="M227:M228"/>
    <mergeCell ref="AF225:AF226"/>
    <mergeCell ref="AG225:AG226"/>
    <mergeCell ref="AH225:AH226"/>
    <mergeCell ref="A227:A228"/>
    <mergeCell ref="B227:B228"/>
    <mergeCell ref="C227:C228"/>
    <mergeCell ref="D227:D228"/>
    <mergeCell ref="E227:E228"/>
    <mergeCell ref="F227:F228"/>
    <mergeCell ref="G227:G228"/>
    <mergeCell ref="M225:M226"/>
    <mergeCell ref="N225:N226"/>
    <mergeCell ref="AB225:AB226"/>
    <mergeCell ref="AC225:AC226"/>
    <mergeCell ref="AD225:AD226"/>
    <mergeCell ref="AE225:AE226"/>
    <mergeCell ref="G225:G226"/>
    <mergeCell ref="H225:H226"/>
    <mergeCell ref="I225:I226"/>
    <mergeCell ref="J225:J226"/>
    <mergeCell ref="K225:K226"/>
    <mergeCell ref="L225:L226"/>
    <mergeCell ref="A225:A226"/>
    <mergeCell ref="B225:B226"/>
    <mergeCell ref="C225:C226"/>
    <mergeCell ref="D225:D226"/>
    <mergeCell ref="E225:E226"/>
    <mergeCell ref="F225:F226"/>
    <mergeCell ref="AC223:AC224"/>
    <mergeCell ref="AD223:AD224"/>
    <mergeCell ref="AE223:AE224"/>
    <mergeCell ref="AF223:AF224"/>
    <mergeCell ref="AG223:AG224"/>
    <mergeCell ref="AH223:AH224"/>
    <mergeCell ref="J223:J224"/>
    <mergeCell ref="K223:K224"/>
    <mergeCell ref="L223:L224"/>
    <mergeCell ref="M223:M224"/>
    <mergeCell ref="N223:N224"/>
    <mergeCell ref="AB223:AB224"/>
    <mergeCell ref="AH221:AH222"/>
    <mergeCell ref="A223:A224"/>
    <mergeCell ref="B223:B224"/>
    <mergeCell ref="C223:C224"/>
    <mergeCell ref="D223:D224"/>
    <mergeCell ref="E223:E224"/>
    <mergeCell ref="F223:F224"/>
    <mergeCell ref="G223:G224"/>
    <mergeCell ref="H223:H224"/>
    <mergeCell ref="I223:I224"/>
    <mergeCell ref="AB221:AB222"/>
    <mergeCell ref="AC221:AC222"/>
    <mergeCell ref="AD221:AD222"/>
    <mergeCell ref="AE221:AE222"/>
    <mergeCell ref="AF221:AF222"/>
    <mergeCell ref="AG221:AG222"/>
    <mergeCell ref="I221:I222"/>
    <mergeCell ref="J221:J222"/>
    <mergeCell ref="K221:K222"/>
    <mergeCell ref="L221:L222"/>
    <mergeCell ref="M221:M222"/>
    <mergeCell ref="N221:N222"/>
    <mergeCell ref="AG219:AG220"/>
    <mergeCell ref="AH219:AH220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N219:N220"/>
    <mergeCell ref="AB219:AB220"/>
    <mergeCell ref="AC219:AC220"/>
    <mergeCell ref="AD219:AD220"/>
    <mergeCell ref="AE219:AE220"/>
    <mergeCell ref="AF219:AF220"/>
    <mergeCell ref="H219:H220"/>
    <mergeCell ref="I219:I220"/>
    <mergeCell ref="J219:J220"/>
    <mergeCell ref="K219:K220"/>
    <mergeCell ref="L219:L220"/>
    <mergeCell ref="M219:M220"/>
    <mergeCell ref="AF217:AF218"/>
    <mergeCell ref="AG217:AG218"/>
    <mergeCell ref="AH217:AH218"/>
    <mergeCell ref="A219:A220"/>
    <mergeCell ref="B219:B220"/>
    <mergeCell ref="C219:C220"/>
    <mergeCell ref="D219:D220"/>
    <mergeCell ref="E219:E220"/>
    <mergeCell ref="F219:F220"/>
    <mergeCell ref="G219:G220"/>
    <mergeCell ref="M217:M218"/>
    <mergeCell ref="N217:N218"/>
    <mergeCell ref="AB217:AB218"/>
    <mergeCell ref="AC217:AC218"/>
    <mergeCell ref="AD217:AD218"/>
    <mergeCell ref="AE217:AE218"/>
    <mergeCell ref="G217:G218"/>
    <mergeCell ref="H217:H218"/>
    <mergeCell ref="I217:I218"/>
    <mergeCell ref="J217:J218"/>
    <mergeCell ref="K217:K218"/>
    <mergeCell ref="L217:L218"/>
    <mergeCell ref="A217:A218"/>
    <mergeCell ref="B217:B218"/>
    <mergeCell ref="C217:C218"/>
    <mergeCell ref="D217:D218"/>
    <mergeCell ref="E217:E218"/>
    <mergeCell ref="F217:F218"/>
    <mergeCell ref="AC215:AC216"/>
    <mergeCell ref="AD215:AD216"/>
    <mergeCell ref="AE215:AE216"/>
    <mergeCell ref="AF215:AF216"/>
    <mergeCell ref="AG215:AG216"/>
    <mergeCell ref="AH215:AH216"/>
    <mergeCell ref="J215:J216"/>
    <mergeCell ref="K215:K216"/>
    <mergeCell ref="L215:L216"/>
    <mergeCell ref="M215:M216"/>
    <mergeCell ref="N215:N216"/>
    <mergeCell ref="AB215:AB216"/>
    <mergeCell ref="AH213:AH214"/>
    <mergeCell ref="A215:A216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AB213:AB214"/>
    <mergeCell ref="AC213:AC214"/>
    <mergeCell ref="AD213:AD214"/>
    <mergeCell ref="AE213:AE214"/>
    <mergeCell ref="AF213:AF214"/>
    <mergeCell ref="AG213:AG214"/>
    <mergeCell ref="I213:I214"/>
    <mergeCell ref="J213:J214"/>
    <mergeCell ref="K213:K214"/>
    <mergeCell ref="L213:L214"/>
    <mergeCell ref="M213:M214"/>
    <mergeCell ref="N213:N214"/>
    <mergeCell ref="AG211:AG212"/>
    <mergeCell ref="AH211:AH212"/>
    <mergeCell ref="A213:A214"/>
    <mergeCell ref="B213:B214"/>
    <mergeCell ref="C213:C214"/>
    <mergeCell ref="D213:D214"/>
    <mergeCell ref="E213:E214"/>
    <mergeCell ref="F213:F214"/>
    <mergeCell ref="G213:G214"/>
    <mergeCell ref="H213:H214"/>
    <mergeCell ref="N211:N212"/>
    <mergeCell ref="AB211:AB212"/>
    <mergeCell ref="AC211:AC212"/>
    <mergeCell ref="AD211:AD212"/>
    <mergeCell ref="AE211:AE212"/>
    <mergeCell ref="AF211:AF212"/>
    <mergeCell ref="H211:H212"/>
    <mergeCell ref="I211:I212"/>
    <mergeCell ref="J211:J212"/>
    <mergeCell ref="K211:K212"/>
    <mergeCell ref="L211:L212"/>
    <mergeCell ref="M211:M212"/>
    <mergeCell ref="AF209:AF210"/>
    <mergeCell ref="AG209:AG210"/>
    <mergeCell ref="AH209:AH210"/>
    <mergeCell ref="A211:A212"/>
    <mergeCell ref="B211:B212"/>
    <mergeCell ref="C211:C212"/>
    <mergeCell ref="D211:D212"/>
    <mergeCell ref="E211:E212"/>
    <mergeCell ref="F211:F212"/>
    <mergeCell ref="G211:G212"/>
    <mergeCell ref="M209:M210"/>
    <mergeCell ref="N209:N210"/>
    <mergeCell ref="AB209:AB210"/>
    <mergeCell ref="AC209:AC210"/>
    <mergeCell ref="AD209:AD210"/>
    <mergeCell ref="AE209:AE210"/>
    <mergeCell ref="G209:G210"/>
    <mergeCell ref="H209:H210"/>
    <mergeCell ref="I209:I210"/>
    <mergeCell ref="J209:J210"/>
    <mergeCell ref="K209:K210"/>
    <mergeCell ref="L209:L210"/>
    <mergeCell ref="A209:A210"/>
    <mergeCell ref="B209:B210"/>
    <mergeCell ref="C209:C210"/>
    <mergeCell ref="D209:D210"/>
    <mergeCell ref="E209:E210"/>
    <mergeCell ref="F209:F210"/>
    <mergeCell ref="AC207:AC208"/>
    <mergeCell ref="AD207:AD208"/>
    <mergeCell ref="AE207:AE208"/>
    <mergeCell ref="AF207:AF208"/>
    <mergeCell ref="AG207:AG208"/>
    <mergeCell ref="AH207:AH208"/>
    <mergeCell ref="J207:J208"/>
    <mergeCell ref="K207:K208"/>
    <mergeCell ref="L207:L208"/>
    <mergeCell ref="M207:M208"/>
    <mergeCell ref="N207:N208"/>
    <mergeCell ref="AB207:AB208"/>
    <mergeCell ref="AH205:AH206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I207:I208"/>
    <mergeCell ref="AB205:AB206"/>
    <mergeCell ref="AC205:AC206"/>
    <mergeCell ref="AD205:AD206"/>
    <mergeCell ref="AE205:AE206"/>
    <mergeCell ref="AF205:AF206"/>
    <mergeCell ref="AG205:AG206"/>
    <mergeCell ref="I205:I206"/>
    <mergeCell ref="J205:J206"/>
    <mergeCell ref="K205:K206"/>
    <mergeCell ref="L205:L206"/>
    <mergeCell ref="M205:M206"/>
    <mergeCell ref="N205:N206"/>
    <mergeCell ref="AG203:AG204"/>
    <mergeCell ref="AH203:AH204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N203:N204"/>
    <mergeCell ref="AB203:AB204"/>
    <mergeCell ref="AC203:AC204"/>
    <mergeCell ref="AD203:AD204"/>
    <mergeCell ref="AE203:AE204"/>
    <mergeCell ref="AF203:AF204"/>
    <mergeCell ref="H203:H204"/>
    <mergeCell ref="I203:I204"/>
    <mergeCell ref="J203:J204"/>
    <mergeCell ref="K203:K204"/>
    <mergeCell ref="L203:L204"/>
    <mergeCell ref="M203:M204"/>
    <mergeCell ref="AF201:AF202"/>
    <mergeCell ref="AG201:AG202"/>
    <mergeCell ref="AH201:AH202"/>
    <mergeCell ref="A203:A204"/>
    <mergeCell ref="B203:B204"/>
    <mergeCell ref="C203:C204"/>
    <mergeCell ref="D203:D204"/>
    <mergeCell ref="E203:E204"/>
    <mergeCell ref="F203:F204"/>
    <mergeCell ref="G203:G204"/>
    <mergeCell ref="M201:M202"/>
    <mergeCell ref="N201:N202"/>
    <mergeCell ref="AB201:AB202"/>
    <mergeCell ref="AC201:AC202"/>
    <mergeCell ref="AD201:AD202"/>
    <mergeCell ref="AE201:AE202"/>
    <mergeCell ref="G201:G202"/>
    <mergeCell ref="H201:H202"/>
    <mergeCell ref="I201:I202"/>
    <mergeCell ref="J201:J202"/>
    <mergeCell ref="K201:K202"/>
    <mergeCell ref="L201:L202"/>
    <mergeCell ref="A201:A202"/>
    <mergeCell ref="B201:B202"/>
    <mergeCell ref="C201:C202"/>
    <mergeCell ref="D201:D202"/>
    <mergeCell ref="E201:E202"/>
    <mergeCell ref="F201:F202"/>
    <mergeCell ref="AC199:AC200"/>
    <mergeCell ref="AD199:AD200"/>
    <mergeCell ref="AE199:AE200"/>
    <mergeCell ref="AF199:AF200"/>
    <mergeCell ref="AG199:AG200"/>
    <mergeCell ref="AH199:AH200"/>
    <mergeCell ref="J199:J200"/>
    <mergeCell ref="K199:K200"/>
    <mergeCell ref="L199:L200"/>
    <mergeCell ref="M199:M200"/>
    <mergeCell ref="N199:N200"/>
    <mergeCell ref="AB199:AB200"/>
    <mergeCell ref="AH197:AH198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AB197:AB198"/>
    <mergeCell ref="AC197:AC198"/>
    <mergeCell ref="AD197:AD198"/>
    <mergeCell ref="AE197:AE198"/>
    <mergeCell ref="AF197:AF198"/>
    <mergeCell ref="AG197:AG198"/>
    <mergeCell ref="I197:I198"/>
    <mergeCell ref="J197:J198"/>
    <mergeCell ref="K197:K198"/>
    <mergeCell ref="L197:L198"/>
    <mergeCell ref="M197:M198"/>
    <mergeCell ref="N197:N198"/>
    <mergeCell ref="AG195:AG196"/>
    <mergeCell ref="AH195:AH196"/>
    <mergeCell ref="A197:A198"/>
    <mergeCell ref="B197:B198"/>
    <mergeCell ref="C197:C198"/>
    <mergeCell ref="D197:D198"/>
    <mergeCell ref="E197:E198"/>
    <mergeCell ref="F197:F198"/>
    <mergeCell ref="G197:G198"/>
    <mergeCell ref="H197:H198"/>
    <mergeCell ref="N195:N196"/>
    <mergeCell ref="AB195:AB196"/>
    <mergeCell ref="AC195:AC196"/>
    <mergeCell ref="AD195:AD196"/>
    <mergeCell ref="AE195:AE196"/>
    <mergeCell ref="AF195:AF196"/>
    <mergeCell ref="H195:H196"/>
    <mergeCell ref="I195:I196"/>
    <mergeCell ref="J195:J196"/>
    <mergeCell ref="K195:K196"/>
    <mergeCell ref="L195:L196"/>
    <mergeCell ref="M195:M196"/>
    <mergeCell ref="AF193:AF194"/>
    <mergeCell ref="AG193:AG194"/>
    <mergeCell ref="AH193:AH194"/>
    <mergeCell ref="A195:A196"/>
    <mergeCell ref="B195:B196"/>
    <mergeCell ref="C195:C196"/>
    <mergeCell ref="D195:D196"/>
    <mergeCell ref="E195:E196"/>
    <mergeCell ref="F195:F196"/>
    <mergeCell ref="G195:G196"/>
    <mergeCell ref="M193:M194"/>
    <mergeCell ref="N193:N194"/>
    <mergeCell ref="AB193:AB194"/>
    <mergeCell ref="AC193:AC194"/>
    <mergeCell ref="AD193:AD194"/>
    <mergeCell ref="AE193:AE194"/>
    <mergeCell ref="G193:G194"/>
    <mergeCell ref="H193:H194"/>
    <mergeCell ref="I193:I194"/>
    <mergeCell ref="J193:J194"/>
    <mergeCell ref="K193:K194"/>
    <mergeCell ref="L193:L194"/>
    <mergeCell ref="A193:A194"/>
    <mergeCell ref="B193:B194"/>
    <mergeCell ref="C193:C194"/>
    <mergeCell ref="D193:D194"/>
    <mergeCell ref="E193:E194"/>
    <mergeCell ref="F193:F194"/>
    <mergeCell ref="AC191:AC192"/>
    <mergeCell ref="AD191:AD192"/>
    <mergeCell ref="AE191:AE192"/>
    <mergeCell ref="AF191:AF192"/>
    <mergeCell ref="AG191:AG192"/>
    <mergeCell ref="AH191:AH192"/>
    <mergeCell ref="J191:J192"/>
    <mergeCell ref="K191:K192"/>
    <mergeCell ref="L191:L192"/>
    <mergeCell ref="M191:M192"/>
    <mergeCell ref="N191:N192"/>
    <mergeCell ref="AB191:AB192"/>
    <mergeCell ref="AH189:AH190"/>
    <mergeCell ref="A191:A192"/>
    <mergeCell ref="B191:B192"/>
    <mergeCell ref="C191:C192"/>
    <mergeCell ref="D191:D192"/>
    <mergeCell ref="E191:E192"/>
    <mergeCell ref="F191:F192"/>
    <mergeCell ref="G191:G192"/>
    <mergeCell ref="H191:H192"/>
    <mergeCell ref="I191:I192"/>
    <mergeCell ref="AB189:AB190"/>
    <mergeCell ref="AC189:AC190"/>
    <mergeCell ref="AD189:AD190"/>
    <mergeCell ref="AE189:AE190"/>
    <mergeCell ref="AF189:AF190"/>
    <mergeCell ref="AG189:AG190"/>
    <mergeCell ref="I189:I190"/>
    <mergeCell ref="J189:J190"/>
    <mergeCell ref="K189:K190"/>
    <mergeCell ref="L189:L190"/>
    <mergeCell ref="M189:M190"/>
    <mergeCell ref="N189:N190"/>
    <mergeCell ref="AG187:AG188"/>
    <mergeCell ref="AH187:AH188"/>
    <mergeCell ref="A189:A190"/>
    <mergeCell ref="B189:B190"/>
    <mergeCell ref="C189:C190"/>
    <mergeCell ref="D189:D190"/>
    <mergeCell ref="E189:E190"/>
    <mergeCell ref="F189:F190"/>
    <mergeCell ref="G189:G190"/>
    <mergeCell ref="H189:H190"/>
    <mergeCell ref="N187:N188"/>
    <mergeCell ref="AB187:AB188"/>
    <mergeCell ref="AC187:AC188"/>
    <mergeCell ref="AD187:AD188"/>
    <mergeCell ref="AE187:AE188"/>
    <mergeCell ref="AF187:AF188"/>
    <mergeCell ref="H187:H188"/>
    <mergeCell ref="I187:I188"/>
    <mergeCell ref="J187:J188"/>
    <mergeCell ref="K187:K188"/>
    <mergeCell ref="L187:L188"/>
    <mergeCell ref="M187:M188"/>
    <mergeCell ref="AF185:AF186"/>
    <mergeCell ref="AG185:AG186"/>
    <mergeCell ref="AH185:AH186"/>
    <mergeCell ref="A187:A188"/>
    <mergeCell ref="B187:B188"/>
    <mergeCell ref="C187:C188"/>
    <mergeCell ref="D187:D188"/>
    <mergeCell ref="E187:E188"/>
    <mergeCell ref="F187:F188"/>
    <mergeCell ref="G187:G188"/>
    <mergeCell ref="M185:M186"/>
    <mergeCell ref="N185:N186"/>
    <mergeCell ref="AB185:AB186"/>
    <mergeCell ref="AC185:AC186"/>
    <mergeCell ref="AD185:AD186"/>
    <mergeCell ref="AE185:AE186"/>
    <mergeCell ref="G185:G186"/>
    <mergeCell ref="H185:H186"/>
    <mergeCell ref="I185:I186"/>
    <mergeCell ref="J185:J186"/>
    <mergeCell ref="K185:K186"/>
    <mergeCell ref="L185:L186"/>
    <mergeCell ref="A185:A186"/>
    <mergeCell ref="B185:B186"/>
    <mergeCell ref="C185:C186"/>
    <mergeCell ref="D185:D186"/>
    <mergeCell ref="E185:E186"/>
    <mergeCell ref="F185:F186"/>
    <mergeCell ref="AC183:AC184"/>
    <mergeCell ref="AD183:AD184"/>
    <mergeCell ref="AE183:AE184"/>
    <mergeCell ref="AF183:AF184"/>
    <mergeCell ref="AG183:AG184"/>
    <mergeCell ref="AH183:AH184"/>
    <mergeCell ref="J183:J184"/>
    <mergeCell ref="K183:K184"/>
    <mergeCell ref="L183:L184"/>
    <mergeCell ref="M183:M184"/>
    <mergeCell ref="N183:N184"/>
    <mergeCell ref="AB183:AB184"/>
    <mergeCell ref="AH181:AH182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AB181:AB182"/>
    <mergeCell ref="AC181:AC182"/>
    <mergeCell ref="AD181:AD182"/>
    <mergeCell ref="AE181:AE182"/>
    <mergeCell ref="AF181:AF182"/>
    <mergeCell ref="AG181:AG182"/>
    <mergeCell ref="I181:I182"/>
    <mergeCell ref="J181:J182"/>
    <mergeCell ref="K181:K182"/>
    <mergeCell ref="L181:L182"/>
    <mergeCell ref="M181:M182"/>
    <mergeCell ref="N181:N182"/>
    <mergeCell ref="AG179:AG180"/>
    <mergeCell ref="AH179:AH180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N179:N180"/>
    <mergeCell ref="AB179:AB180"/>
    <mergeCell ref="AC179:AC180"/>
    <mergeCell ref="AD179:AD180"/>
    <mergeCell ref="AE179:AE180"/>
    <mergeCell ref="AF179:AF180"/>
    <mergeCell ref="H179:H180"/>
    <mergeCell ref="I179:I180"/>
    <mergeCell ref="J179:J180"/>
    <mergeCell ref="K179:K180"/>
    <mergeCell ref="L179:L180"/>
    <mergeCell ref="M179:M180"/>
    <mergeCell ref="AF177:AF178"/>
    <mergeCell ref="AG177:AG178"/>
    <mergeCell ref="AH177:AH178"/>
    <mergeCell ref="A179:A180"/>
    <mergeCell ref="B179:B180"/>
    <mergeCell ref="C179:C180"/>
    <mergeCell ref="D179:D180"/>
    <mergeCell ref="E179:E180"/>
    <mergeCell ref="F179:F180"/>
    <mergeCell ref="G179:G180"/>
    <mergeCell ref="M177:M178"/>
    <mergeCell ref="N177:N178"/>
    <mergeCell ref="AB177:AB178"/>
    <mergeCell ref="AC177:AC178"/>
    <mergeCell ref="AD177:AD178"/>
    <mergeCell ref="AE177:AE178"/>
    <mergeCell ref="G177:G178"/>
    <mergeCell ref="H177:H178"/>
    <mergeCell ref="I177:I178"/>
    <mergeCell ref="J177:J178"/>
    <mergeCell ref="K177:K178"/>
    <mergeCell ref="L177:L178"/>
    <mergeCell ref="A177:A178"/>
    <mergeCell ref="B177:B178"/>
    <mergeCell ref="C177:C178"/>
    <mergeCell ref="D177:D178"/>
    <mergeCell ref="E177:E178"/>
    <mergeCell ref="F177:F178"/>
    <mergeCell ref="AC175:AC176"/>
    <mergeCell ref="AD175:AD176"/>
    <mergeCell ref="AE175:AE176"/>
    <mergeCell ref="AF175:AF176"/>
    <mergeCell ref="AG175:AG176"/>
    <mergeCell ref="AH175:AH176"/>
    <mergeCell ref="J175:J176"/>
    <mergeCell ref="K175:K176"/>
    <mergeCell ref="L175:L176"/>
    <mergeCell ref="M175:M176"/>
    <mergeCell ref="N175:N176"/>
    <mergeCell ref="AB175:AB176"/>
    <mergeCell ref="AH173:AH174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AB173:AB174"/>
    <mergeCell ref="AC173:AC174"/>
    <mergeCell ref="AD173:AD174"/>
    <mergeCell ref="AE173:AE174"/>
    <mergeCell ref="AF173:AF174"/>
    <mergeCell ref="AG173:AG174"/>
    <mergeCell ref="I173:I174"/>
    <mergeCell ref="J173:J174"/>
    <mergeCell ref="K173:K174"/>
    <mergeCell ref="L173:L174"/>
    <mergeCell ref="M173:M174"/>
    <mergeCell ref="N173:N174"/>
    <mergeCell ref="AG171:AG172"/>
    <mergeCell ref="AH171:AH172"/>
    <mergeCell ref="A173:A174"/>
    <mergeCell ref="B173:B174"/>
    <mergeCell ref="C173:C174"/>
    <mergeCell ref="D173:D174"/>
    <mergeCell ref="E173:E174"/>
    <mergeCell ref="F173:F174"/>
    <mergeCell ref="G173:G174"/>
    <mergeCell ref="H173:H174"/>
    <mergeCell ref="N171:N172"/>
    <mergeCell ref="AB171:AB172"/>
    <mergeCell ref="AC171:AC172"/>
    <mergeCell ref="AD171:AD172"/>
    <mergeCell ref="AE171:AE172"/>
    <mergeCell ref="AF171:AF172"/>
    <mergeCell ref="H171:H172"/>
    <mergeCell ref="I171:I172"/>
    <mergeCell ref="J171:J172"/>
    <mergeCell ref="K171:K172"/>
    <mergeCell ref="L171:L172"/>
    <mergeCell ref="M171:M172"/>
    <mergeCell ref="AF169:AF170"/>
    <mergeCell ref="AG169:AG170"/>
    <mergeCell ref="AH169:AH170"/>
    <mergeCell ref="A171:A172"/>
    <mergeCell ref="B171:B172"/>
    <mergeCell ref="C171:C172"/>
    <mergeCell ref="D171:D172"/>
    <mergeCell ref="E171:E172"/>
    <mergeCell ref="F171:F172"/>
    <mergeCell ref="G171:G172"/>
    <mergeCell ref="M169:M170"/>
    <mergeCell ref="N169:N170"/>
    <mergeCell ref="AB169:AB170"/>
    <mergeCell ref="AC169:AC170"/>
    <mergeCell ref="AD169:AD170"/>
    <mergeCell ref="AE169:AE170"/>
    <mergeCell ref="G169:G170"/>
    <mergeCell ref="H169:H170"/>
    <mergeCell ref="I169:I170"/>
    <mergeCell ref="J169:J170"/>
    <mergeCell ref="K169:K170"/>
    <mergeCell ref="L169:L170"/>
    <mergeCell ref="A169:A170"/>
    <mergeCell ref="B169:B170"/>
    <mergeCell ref="C169:C170"/>
    <mergeCell ref="D169:D170"/>
    <mergeCell ref="E169:E170"/>
    <mergeCell ref="F169:F170"/>
    <mergeCell ref="AC167:AC168"/>
    <mergeCell ref="AD167:AD168"/>
    <mergeCell ref="AE167:AE168"/>
    <mergeCell ref="AF167:AF168"/>
    <mergeCell ref="AG167:AG168"/>
    <mergeCell ref="AH167:AH168"/>
    <mergeCell ref="J167:J168"/>
    <mergeCell ref="K167:K168"/>
    <mergeCell ref="L167:L168"/>
    <mergeCell ref="M167:M168"/>
    <mergeCell ref="N167:N168"/>
    <mergeCell ref="AB167:AB168"/>
    <mergeCell ref="AH165:AH166"/>
    <mergeCell ref="A167:A168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AB165:AB166"/>
    <mergeCell ref="AC165:AC166"/>
    <mergeCell ref="AD165:AD166"/>
    <mergeCell ref="AE165:AE166"/>
    <mergeCell ref="AF165:AF166"/>
    <mergeCell ref="AG165:AG166"/>
    <mergeCell ref="I165:I166"/>
    <mergeCell ref="J165:J166"/>
    <mergeCell ref="K165:K166"/>
    <mergeCell ref="L165:L166"/>
    <mergeCell ref="M165:M166"/>
    <mergeCell ref="N165:N166"/>
    <mergeCell ref="AG163:AG164"/>
    <mergeCell ref="AH163:AH164"/>
    <mergeCell ref="A165:A166"/>
    <mergeCell ref="B165:B166"/>
    <mergeCell ref="C165:C166"/>
    <mergeCell ref="D165:D166"/>
    <mergeCell ref="E165:E166"/>
    <mergeCell ref="F165:F166"/>
    <mergeCell ref="G165:G166"/>
    <mergeCell ref="H165:H166"/>
    <mergeCell ref="N163:N164"/>
    <mergeCell ref="AB163:AB164"/>
    <mergeCell ref="AC163:AC164"/>
    <mergeCell ref="AD163:AD164"/>
    <mergeCell ref="AE163:AE164"/>
    <mergeCell ref="AF163:AF164"/>
    <mergeCell ref="H163:H164"/>
    <mergeCell ref="I163:I164"/>
    <mergeCell ref="J163:J164"/>
    <mergeCell ref="K163:K164"/>
    <mergeCell ref="L163:L164"/>
    <mergeCell ref="M163:M164"/>
    <mergeCell ref="AF161:AF162"/>
    <mergeCell ref="AG161:AG162"/>
    <mergeCell ref="AH161:AH162"/>
    <mergeCell ref="A163:A164"/>
    <mergeCell ref="B163:B164"/>
    <mergeCell ref="C163:C164"/>
    <mergeCell ref="D163:D164"/>
    <mergeCell ref="E163:E164"/>
    <mergeCell ref="F163:F164"/>
    <mergeCell ref="G163:G164"/>
    <mergeCell ref="M161:M162"/>
    <mergeCell ref="N161:N162"/>
    <mergeCell ref="AB161:AB162"/>
    <mergeCell ref="AC161:AC162"/>
    <mergeCell ref="AD161:AD162"/>
    <mergeCell ref="AE161:AE162"/>
    <mergeCell ref="G161:G162"/>
    <mergeCell ref="H161:H162"/>
    <mergeCell ref="I161:I162"/>
    <mergeCell ref="J161:J162"/>
    <mergeCell ref="K161:K162"/>
    <mergeCell ref="L161:L162"/>
    <mergeCell ref="A161:A162"/>
    <mergeCell ref="B161:B162"/>
    <mergeCell ref="C161:C162"/>
    <mergeCell ref="D161:D162"/>
    <mergeCell ref="E161:E162"/>
    <mergeCell ref="F161:F162"/>
    <mergeCell ref="AC159:AC160"/>
    <mergeCell ref="AD159:AD160"/>
    <mergeCell ref="AE159:AE160"/>
    <mergeCell ref="AF159:AF160"/>
    <mergeCell ref="AG159:AG160"/>
    <mergeCell ref="AH159:AH160"/>
    <mergeCell ref="J159:J160"/>
    <mergeCell ref="K159:K160"/>
    <mergeCell ref="L159:L160"/>
    <mergeCell ref="M159:M160"/>
    <mergeCell ref="N159:N160"/>
    <mergeCell ref="AB159:AB160"/>
    <mergeCell ref="AH157:AH158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AB157:AB158"/>
    <mergeCell ref="AC157:AC158"/>
    <mergeCell ref="AD157:AD158"/>
    <mergeCell ref="AE157:AE158"/>
    <mergeCell ref="AF157:AF158"/>
    <mergeCell ref="AG157:AG158"/>
    <mergeCell ref="I157:I158"/>
    <mergeCell ref="J157:J158"/>
    <mergeCell ref="K157:K158"/>
    <mergeCell ref="L157:L158"/>
    <mergeCell ref="M157:M158"/>
    <mergeCell ref="N157:N158"/>
    <mergeCell ref="AG155:AG156"/>
    <mergeCell ref="AH155:AH156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N155:N156"/>
    <mergeCell ref="AB155:AB156"/>
    <mergeCell ref="AC155:AC156"/>
    <mergeCell ref="AD155:AD156"/>
    <mergeCell ref="AE155:AE156"/>
    <mergeCell ref="AF155:AF156"/>
    <mergeCell ref="H155:H156"/>
    <mergeCell ref="I155:I156"/>
    <mergeCell ref="J155:J156"/>
    <mergeCell ref="K155:K156"/>
    <mergeCell ref="L155:L156"/>
    <mergeCell ref="M155:M156"/>
    <mergeCell ref="AF153:AF154"/>
    <mergeCell ref="AG153:AG154"/>
    <mergeCell ref="AH153:AH154"/>
    <mergeCell ref="A155:A156"/>
    <mergeCell ref="B155:B156"/>
    <mergeCell ref="C155:C156"/>
    <mergeCell ref="D155:D156"/>
    <mergeCell ref="E155:E156"/>
    <mergeCell ref="F155:F156"/>
    <mergeCell ref="G155:G156"/>
    <mergeCell ref="M153:M154"/>
    <mergeCell ref="N153:N154"/>
    <mergeCell ref="AB153:AB154"/>
    <mergeCell ref="AC153:AC154"/>
    <mergeCell ref="AD153:AD154"/>
    <mergeCell ref="AE153:AE154"/>
    <mergeCell ref="G153:G154"/>
    <mergeCell ref="H153:H154"/>
    <mergeCell ref="I153:I154"/>
    <mergeCell ref="J153:J154"/>
    <mergeCell ref="K153:K154"/>
    <mergeCell ref="L153:L154"/>
    <mergeCell ref="A153:A154"/>
    <mergeCell ref="B153:B154"/>
    <mergeCell ref="C153:C154"/>
    <mergeCell ref="D153:D154"/>
    <mergeCell ref="E153:E154"/>
    <mergeCell ref="F153:F154"/>
    <mergeCell ref="AC151:AC152"/>
    <mergeCell ref="AD151:AD152"/>
    <mergeCell ref="AE151:AE152"/>
    <mergeCell ref="AF151:AF152"/>
    <mergeCell ref="AG151:AG152"/>
    <mergeCell ref="AH151:AH152"/>
    <mergeCell ref="J151:J152"/>
    <mergeCell ref="K151:K152"/>
    <mergeCell ref="L151:L152"/>
    <mergeCell ref="M151:M152"/>
    <mergeCell ref="N151:N152"/>
    <mergeCell ref="AB151:AB152"/>
    <mergeCell ref="AH149:AH150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AB149:AB150"/>
    <mergeCell ref="AC149:AC150"/>
    <mergeCell ref="AD149:AD150"/>
    <mergeCell ref="AE149:AE150"/>
    <mergeCell ref="AF149:AF150"/>
    <mergeCell ref="AG149:AG150"/>
    <mergeCell ref="I149:I150"/>
    <mergeCell ref="J149:J150"/>
    <mergeCell ref="K149:K150"/>
    <mergeCell ref="L149:L150"/>
    <mergeCell ref="M149:M150"/>
    <mergeCell ref="N149:N150"/>
    <mergeCell ref="AG147:AG148"/>
    <mergeCell ref="AH147:AH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N147:N148"/>
    <mergeCell ref="AB147:AB148"/>
    <mergeCell ref="AC147:AC148"/>
    <mergeCell ref="AD147:AD148"/>
    <mergeCell ref="AE147:AE148"/>
    <mergeCell ref="AF147:AF148"/>
    <mergeCell ref="H147:H148"/>
    <mergeCell ref="I147:I148"/>
    <mergeCell ref="J147:J148"/>
    <mergeCell ref="K147:K148"/>
    <mergeCell ref="L147:L148"/>
    <mergeCell ref="M147:M148"/>
    <mergeCell ref="AF145:AF146"/>
    <mergeCell ref="AG145:AG146"/>
    <mergeCell ref="AH145:AH146"/>
    <mergeCell ref="A147:A148"/>
    <mergeCell ref="B147:B148"/>
    <mergeCell ref="C147:C148"/>
    <mergeCell ref="D147:D148"/>
    <mergeCell ref="E147:E148"/>
    <mergeCell ref="F147:F148"/>
    <mergeCell ref="G147:G148"/>
    <mergeCell ref="M145:M146"/>
    <mergeCell ref="N145:N146"/>
    <mergeCell ref="AB145:AB146"/>
    <mergeCell ref="AC145:AC146"/>
    <mergeCell ref="AD145:AD146"/>
    <mergeCell ref="AE145:AE146"/>
    <mergeCell ref="G145:G146"/>
    <mergeCell ref="H145:H146"/>
    <mergeCell ref="I145:I146"/>
    <mergeCell ref="J145:J146"/>
    <mergeCell ref="K145:K146"/>
    <mergeCell ref="L145:L146"/>
    <mergeCell ref="A145:A146"/>
    <mergeCell ref="B145:B146"/>
    <mergeCell ref="C145:C146"/>
    <mergeCell ref="D145:D146"/>
    <mergeCell ref="E145:E146"/>
    <mergeCell ref="F145:F146"/>
    <mergeCell ref="AC143:AC144"/>
    <mergeCell ref="AD143:AD144"/>
    <mergeCell ref="AE143:AE144"/>
    <mergeCell ref="AF143:AF144"/>
    <mergeCell ref="AG143:AG144"/>
    <mergeCell ref="AH143:AH144"/>
    <mergeCell ref="J143:J144"/>
    <mergeCell ref="K143:K144"/>
    <mergeCell ref="L143:L144"/>
    <mergeCell ref="M143:M144"/>
    <mergeCell ref="N143:N144"/>
    <mergeCell ref="AB143:AB144"/>
    <mergeCell ref="AH141:AH142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AB141:AB142"/>
    <mergeCell ref="AC141:AC142"/>
    <mergeCell ref="AD141:AD142"/>
    <mergeCell ref="AE141:AE142"/>
    <mergeCell ref="AF141:AF142"/>
    <mergeCell ref="AG141:AG142"/>
    <mergeCell ref="I141:I142"/>
    <mergeCell ref="J141:J142"/>
    <mergeCell ref="K141:K142"/>
    <mergeCell ref="L141:L142"/>
    <mergeCell ref="M141:M142"/>
    <mergeCell ref="N141:N142"/>
    <mergeCell ref="AG139:AG140"/>
    <mergeCell ref="AH139:AH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N139:N140"/>
    <mergeCell ref="AB139:AB140"/>
    <mergeCell ref="AC139:AC140"/>
    <mergeCell ref="AD139:AD140"/>
    <mergeCell ref="AE139:AE140"/>
    <mergeCell ref="AF139:AF140"/>
    <mergeCell ref="H139:H140"/>
    <mergeCell ref="I139:I140"/>
    <mergeCell ref="J139:J140"/>
    <mergeCell ref="K139:K140"/>
    <mergeCell ref="L139:L140"/>
    <mergeCell ref="M139:M140"/>
    <mergeCell ref="AF135:AF136"/>
    <mergeCell ref="AG135:AG136"/>
    <mergeCell ref="AH135:AH136"/>
    <mergeCell ref="A139:A140"/>
    <mergeCell ref="B139:B140"/>
    <mergeCell ref="C139:C140"/>
    <mergeCell ref="D139:D140"/>
    <mergeCell ref="E139:E140"/>
    <mergeCell ref="F139:F140"/>
    <mergeCell ref="G139:G140"/>
    <mergeCell ref="M135:M136"/>
    <mergeCell ref="N135:N136"/>
    <mergeCell ref="AB135:AB136"/>
    <mergeCell ref="AC135:AC136"/>
    <mergeCell ref="AD135:AD136"/>
    <mergeCell ref="AE135:AE136"/>
    <mergeCell ref="G135:G136"/>
    <mergeCell ref="H135:H136"/>
    <mergeCell ref="I135:I136"/>
    <mergeCell ref="J135:J136"/>
    <mergeCell ref="K135:K136"/>
    <mergeCell ref="L135:L136"/>
    <mergeCell ref="A135:A136"/>
    <mergeCell ref="B135:B136"/>
    <mergeCell ref="C135:C136"/>
    <mergeCell ref="D135:D136"/>
    <mergeCell ref="E135:E136"/>
    <mergeCell ref="F135:F136"/>
    <mergeCell ref="AC133:AC134"/>
    <mergeCell ref="AD133:AD134"/>
    <mergeCell ref="AE133:AE134"/>
    <mergeCell ref="AF133:AF134"/>
    <mergeCell ref="AG133:AG134"/>
    <mergeCell ref="AH133:AH134"/>
    <mergeCell ref="J133:J134"/>
    <mergeCell ref="K133:K134"/>
    <mergeCell ref="L133:L134"/>
    <mergeCell ref="M133:M134"/>
    <mergeCell ref="N133:N134"/>
    <mergeCell ref="AB133:AB134"/>
    <mergeCell ref="AH131:AH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AB131:AB132"/>
    <mergeCell ref="AC131:AC132"/>
    <mergeCell ref="AD131:AD132"/>
    <mergeCell ref="AE131:AE132"/>
    <mergeCell ref="AF131:AF132"/>
    <mergeCell ref="AG131:AG132"/>
    <mergeCell ref="I131:I132"/>
    <mergeCell ref="J131:J132"/>
    <mergeCell ref="K131:K132"/>
    <mergeCell ref="L131:L132"/>
    <mergeCell ref="M131:M132"/>
    <mergeCell ref="N131:N132"/>
    <mergeCell ref="AG129:AG130"/>
    <mergeCell ref="AH129:AH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N129:N130"/>
    <mergeCell ref="AB129:AB130"/>
    <mergeCell ref="AC129:AC130"/>
    <mergeCell ref="AD129:AD130"/>
    <mergeCell ref="AE129:AE130"/>
    <mergeCell ref="AF129:AF130"/>
    <mergeCell ref="H129:H130"/>
    <mergeCell ref="I129:I130"/>
    <mergeCell ref="J129:J130"/>
    <mergeCell ref="K129:K130"/>
    <mergeCell ref="L129:L130"/>
    <mergeCell ref="M129:M130"/>
    <mergeCell ref="AF127:AF128"/>
    <mergeCell ref="AG127:AG128"/>
    <mergeCell ref="AH127:AH128"/>
    <mergeCell ref="A129:A130"/>
    <mergeCell ref="B129:B130"/>
    <mergeCell ref="C129:C130"/>
    <mergeCell ref="D129:D130"/>
    <mergeCell ref="E129:E130"/>
    <mergeCell ref="F129:F130"/>
    <mergeCell ref="G129:G130"/>
    <mergeCell ref="M127:M128"/>
    <mergeCell ref="N127:N128"/>
    <mergeCell ref="AB127:AB128"/>
    <mergeCell ref="AC127:AC128"/>
    <mergeCell ref="AD127:AD128"/>
    <mergeCell ref="AE127:AE128"/>
    <mergeCell ref="G127:G128"/>
    <mergeCell ref="H127:H128"/>
    <mergeCell ref="I127:I128"/>
    <mergeCell ref="J127:J128"/>
    <mergeCell ref="K127:K128"/>
    <mergeCell ref="L127:L128"/>
    <mergeCell ref="A127:A128"/>
    <mergeCell ref="B127:B128"/>
    <mergeCell ref="C127:C128"/>
    <mergeCell ref="D127:D128"/>
    <mergeCell ref="E127:E128"/>
    <mergeCell ref="F127:F128"/>
    <mergeCell ref="AC125:AC126"/>
    <mergeCell ref="AD125:AD126"/>
    <mergeCell ref="AE125:AE126"/>
    <mergeCell ref="AF125:AF126"/>
    <mergeCell ref="AG125:AG126"/>
    <mergeCell ref="AH125:AH126"/>
    <mergeCell ref="J125:J126"/>
    <mergeCell ref="K125:K126"/>
    <mergeCell ref="L125:L126"/>
    <mergeCell ref="M125:M126"/>
    <mergeCell ref="N125:N126"/>
    <mergeCell ref="AB125:AB126"/>
    <mergeCell ref="AH123:AH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N123:N124"/>
    <mergeCell ref="AB123:AB124"/>
    <mergeCell ref="AC123:AC124"/>
    <mergeCell ref="AD123:AD124"/>
    <mergeCell ref="AE123:AE124"/>
    <mergeCell ref="AF123:AF124"/>
    <mergeCell ref="H123:H124"/>
    <mergeCell ref="I123:I124"/>
    <mergeCell ref="J123:J124"/>
    <mergeCell ref="K123:K124"/>
    <mergeCell ref="L123:L124"/>
    <mergeCell ref="M123:M124"/>
    <mergeCell ref="AF121:AF122"/>
    <mergeCell ref="AG121:AG122"/>
    <mergeCell ref="AH121:AH122"/>
    <mergeCell ref="A123:A124"/>
    <mergeCell ref="B123:B124"/>
    <mergeCell ref="C123:C124"/>
    <mergeCell ref="D123:D124"/>
    <mergeCell ref="E123:E124"/>
    <mergeCell ref="F123:F124"/>
    <mergeCell ref="G123:G124"/>
    <mergeCell ref="M121:M122"/>
    <mergeCell ref="N121:N122"/>
    <mergeCell ref="AB121:AB122"/>
    <mergeCell ref="AC121:AC122"/>
    <mergeCell ref="AD121:AD122"/>
    <mergeCell ref="AE121:AE122"/>
    <mergeCell ref="G121:G122"/>
    <mergeCell ref="H121:H122"/>
    <mergeCell ref="I121:I122"/>
    <mergeCell ref="J121:J122"/>
    <mergeCell ref="K121:K122"/>
    <mergeCell ref="L121:L122"/>
    <mergeCell ref="A121:A122"/>
    <mergeCell ref="B121:B122"/>
    <mergeCell ref="C121:C122"/>
    <mergeCell ref="D121:D122"/>
    <mergeCell ref="E121:E122"/>
    <mergeCell ref="F121:F122"/>
    <mergeCell ref="AC118:AC119"/>
    <mergeCell ref="AD118:AD119"/>
    <mergeCell ref="AE118:AE119"/>
    <mergeCell ref="AF118:AF119"/>
    <mergeCell ref="AG118:AG119"/>
    <mergeCell ref="AH118:AH119"/>
    <mergeCell ref="J118:J119"/>
    <mergeCell ref="K118:K119"/>
    <mergeCell ref="L118:L119"/>
    <mergeCell ref="M118:M119"/>
    <mergeCell ref="N118:N119"/>
    <mergeCell ref="AB118:AB119"/>
    <mergeCell ref="AH116:AH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AB116:AB117"/>
    <mergeCell ref="AC116:AC117"/>
    <mergeCell ref="AD116:AD117"/>
    <mergeCell ref="AE116:AE117"/>
    <mergeCell ref="AF116:AF117"/>
    <mergeCell ref="AG116:AG117"/>
    <mergeCell ref="I116:I117"/>
    <mergeCell ref="J116:J117"/>
    <mergeCell ref="K116:K117"/>
    <mergeCell ref="L116:L117"/>
    <mergeCell ref="M116:M117"/>
    <mergeCell ref="N116:N117"/>
    <mergeCell ref="AG114:AG115"/>
    <mergeCell ref="AH114:AH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N114:N115"/>
    <mergeCell ref="AB114:AB115"/>
    <mergeCell ref="AC114:AC115"/>
    <mergeCell ref="AD114:AD115"/>
    <mergeCell ref="AE114:AE115"/>
    <mergeCell ref="AF114:AF115"/>
    <mergeCell ref="H114:H115"/>
    <mergeCell ref="I114:I115"/>
    <mergeCell ref="J114:J115"/>
    <mergeCell ref="K114:K115"/>
    <mergeCell ref="L114:L115"/>
    <mergeCell ref="M114:M115"/>
    <mergeCell ref="AF112:AF113"/>
    <mergeCell ref="AG112:AG113"/>
    <mergeCell ref="AH112:AH113"/>
    <mergeCell ref="A114:A115"/>
    <mergeCell ref="B114:B115"/>
    <mergeCell ref="C114:C115"/>
    <mergeCell ref="D114:D115"/>
    <mergeCell ref="E114:E115"/>
    <mergeCell ref="F114:F115"/>
    <mergeCell ref="G114:G115"/>
    <mergeCell ref="M112:M113"/>
    <mergeCell ref="N112:N113"/>
    <mergeCell ref="AB112:AB113"/>
    <mergeCell ref="AC112:AC113"/>
    <mergeCell ref="AD112:AD113"/>
    <mergeCell ref="AE112:AE113"/>
    <mergeCell ref="G112:G113"/>
    <mergeCell ref="H112:H113"/>
    <mergeCell ref="I112:I113"/>
    <mergeCell ref="J112:J113"/>
    <mergeCell ref="K112:K113"/>
    <mergeCell ref="L112:L113"/>
    <mergeCell ref="A112:A113"/>
    <mergeCell ref="B112:B113"/>
    <mergeCell ref="C112:C113"/>
    <mergeCell ref="D112:D113"/>
    <mergeCell ref="E112:E113"/>
    <mergeCell ref="F112:F113"/>
    <mergeCell ref="AC110:AC111"/>
    <mergeCell ref="AD110:AD111"/>
    <mergeCell ref="AE110:AE111"/>
    <mergeCell ref="AF110:AF111"/>
    <mergeCell ref="AG110:AG111"/>
    <mergeCell ref="AH110:AH111"/>
    <mergeCell ref="J110:J111"/>
    <mergeCell ref="K110:K111"/>
    <mergeCell ref="L110:L111"/>
    <mergeCell ref="M110:M111"/>
    <mergeCell ref="N110:N111"/>
    <mergeCell ref="AB110:AB111"/>
    <mergeCell ref="AH107:AH108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AB107:AB108"/>
    <mergeCell ref="AC107:AC108"/>
    <mergeCell ref="AD107:AD108"/>
    <mergeCell ref="AE107:AE108"/>
    <mergeCell ref="AF107:AF108"/>
    <mergeCell ref="AG107:AG108"/>
    <mergeCell ref="I107:I108"/>
    <mergeCell ref="J107:J108"/>
    <mergeCell ref="K107:K108"/>
    <mergeCell ref="L107:L108"/>
    <mergeCell ref="M107:M108"/>
    <mergeCell ref="N107:N108"/>
    <mergeCell ref="AG105:AG106"/>
    <mergeCell ref="AH105:AH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N105:N106"/>
    <mergeCell ref="AB105:AB106"/>
    <mergeCell ref="AC105:AC106"/>
    <mergeCell ref="AD105:AD106"/>
    <mergeCell ref="AE105:AE106"/>
    <mergeCell ref="AF105:AF106"/>
    <mergeCell ref="H105:H106"/>
    <mergeCell ref="I105:I106"/>
    <mergeCell ref="J105:J106"/>
    <mergeCell ref="K105:K106"/>
    <mergeCell ref="L105:L106"/>
    <mergeCell ref="M105:M106"/>
    <mergeCell ref="AF103:AF104"/>
    <mergeCell ref="AG103:AG104"/>
    <mergeCell ref="AH103:AH104"/>
    <mergeCell ref="A105:A106"/>
    <mergeCell ref="B105:B106"/>
    <mergeCell ref="C105:C106"/>
    <mergeCell ref="D105:D106"/>
    <mergeCell ref="E105:E106"/>
    <mergeCell ref="F105:F106"/>
    <mergeCell ref="G105:G106"/>
    <mergeCell ref="M103:M104"/>
    <mergeCell ref="N103:N104"/>
    <mergeCell ref="AB103:AB104"/>
    <mergeCell ref="AC103:AC104"/>
    <mergeCell ref="AD103:AD104"/>
    <mergeCell ref="AE103:AE104"/>
    <mergeCell ref="G103:G104"/>
    <mergeCell ref="H103:H104"/>
    <mergeCell ref="I103:I104"/>
    <mergeCell ref="J103:J104"/>
    <mergeCell ref="K103:K104"/>
    <mergeCell ref="L103:L104"/>
    <mergeCell ref="A103:A104"/>
    <mergeCell ref="B103:B104"/>
    <mergeCell ref="C103:C104"/>
    <mergeCell ref="D103:D104"/>
    <mergeCell ref="E103:E104"/>
    <mergeCell ref="F103:F104"/>
    <mergeCell ref="AC101:AC102"/>
    <mergeCell ref="AD101:AD102"/>
    <mergeCell ref="AE101:AE102"/>
    <mergeCell ref="AF101:AF102"/>
    <mergeCell ref="AG101:AG102"/>
    <mergeCell ref="AH101:AH102"/>
    <mergeCell ref="J101:J102"/>
    <mergeCell ref="K101:K102"/>
    <mergeCell ref="L101:L102"/>
    <mergeCell ref="M101:M102"/>
    <mergeCell ref="N101:N102"/>
    <mergeCell ref="AB101:AB102"/>
    <mergeCell ref="AH99:A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AB99:AB100"/>
    <mergeCell ref="AC99:AC100"/>
    <mergeCell ref="AD99:AD100"/>
    <mergeCell ref="AE99:AE100"/>
    <mergeCell ref="AF99:AF100"/>
    <mergeCell ref="AG99:AG100"/>
    <mergeCell ref="I99:I100"/>
    <mergeCell ref="J99:J100"/>
    <mergeCell ref="K99:K100"/>
    <mergeCell ref="L99:L100"/>
    <mergeCell ref="M99:M100"/>
    <mergeCell ref="N99:N100"/>
    <mergeCell ref="AG97:AG98"/>
    <mergeCell ref="AH97:A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N97:N98"/>
    <mergeCell ref="AB97:AB98"/>
    <mergeCell ref="AC97:AC98"/>
    <mergeCell ref="AD97:AD98"/>
    <mergeCell ref="AE97:AE98"/>
    <mergeCell ref="AF97:AF98"/>
    <mergeCell ref="H97:H98"/>
    <mergeCell ref="I97:I98"/>
    <mergeCell ref="J97:J98"/>
    <mergeCell ref="K97:K98"/>
    <mergeCell ref="L97:L98"/>
    <mergeCell ref="M97:M98"/>
    <mergeCell ref="AF95:AF96"/>
    <mergeCell ref="AG95:AG96"/>
    <mergeCell ref="AH95:AH96"/>
    <mergeCell ref="A97:A98"/>
    <mergeCell ref="B97:B98"/>
    <mergeCell ref="C97:C98"/>
    <mergeCell ref="D97:D98"/>
    <mergeCell ref="E97:E98"/>
    <mergeCell ref="F97:F98"/>
    <mergeCell ref="G97:G98"/>
    <mergeCell ref="M95:M96"/>
    <mergeCell ref="N95:N96"/>
    <mergeCell ref="AB95:AB96"/>
    <mergeCell ref="AC95:AC96"/>
    <mergeCell ref="AD95:AD96"/>
    <mergeCell ref="AE95:AE96"/>
    <mergeCell ref="G95:G96"/>
    <mergeCell ref="H95:H96"/>
    <mergeCell ref="I95:I96"/>
    <mergeCell ref="J95:J96"/>
    <mergeCell ref="K95:K96"/>
    <mergeCell ref="L95:L96"/>
    <mergeCell ref="A95:A96"/>
    <mergeCell ref="B95:B96"/>
    <mergeCell ref="C95:C96"/>
    <mergeCell ref="D95:D96"/>
    <mergeCell ref="E95:E96"/>
    <mergeCell ref="F95:F96"/>
    <mergeCell ref="AC93:AC94"/>
    <mergeCell ref="AD93:AD94"/>
    <mergeCell ref="AE93:AE94"/>
    <mergeCell ref="AF93:AF94"/>
    <mergeCell ref="AG93:AG94"/>
    <mergeCell ref="AH93:AH94"/>
    <mergeCell ref="J93:J94"/>
    <mergeCell ref="K93:K94"/>
    <mergeCell ref="L93:L94"/>
    <mergeCell ref="M93:M94"/>
    <mergeCell ref="N93:N94"/>
    <mergeCell ref="AB93:AB94"/>
    <mergeCell ref="AH91:AH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AB91:AB92"/>
    <mergeCell ref="AC91:AC92"/>
    <mergeCell ref="AD91:AD92"/>
    <mergeCell ref="AE91:AE92"/>
    <mergeCell ref="AF91:AF92"/>
    <mergeCell ref="AG91:AG92"/>
    <mergeCell ref="I91:I92"/>
    <mergeCell ref="J91:J92"/>
    <mergeCell ref="K91:K92"/>
    <mergeCell ref="L91:L92"/>
    <mergeCell ref="M91:M92"/>
    <mergeCell ref="N91:N92"/>
    <mergeCell ref="AG89:AG90"/>
    <mergeCell ref="AH89:AH90"/>
    <mergeCell ref="A91:A92"/>
    <mergeCell ref="B91:B92"/>
    <mergeCell ref="C91:C92"/>
    <mergeCell ref="D91:D92"/>
    <mergeCell ref="E91:E92"/>
    <mergeCell ref="F91:F92"/>
    <mergeCell ref="G91:G92"/>
    <mergeCell ref="H91:H92"/>
    <mergeCell ref="N89:N90"/>
    <mergeCell ref="AB89:AB90"/>
    <mergeCell ref="AC89:AC90"/>
    <mergeCell ref="AD89:AD90"/>
    <mergeCell ref="AE89:AE90"/>
    <mergeCell ref="AF89:AF90"/>
    <mergeCell ref="H89:H90"/>
    <mergeCell ref="I89:I90"/>
    <mergeCell ref="J89:J90"/>
    <mergeCell ref="K89:K90"/>
    <mergeCell ref="L89:L90"/>
    <mergeCell ref="M89:M90"/>
    <mergeCell ref="AF87:AF88"/>
    <mergeCell ref="AG87:AG88"/>
    <mergeCell ref="AH87:AH88"/>
    <mergeCell ref="A89:A90"/>
    <mergeCell ref="B89:B90"/>
    <mergeCell ref="C89:C90"/>
    <mergeCell ref="D89:D90"/>
    <mergeCell ref="E89:E90"/>
    <mergeCell ref="F89:F90"/>
    <mergeCell ref="G89:G90"/>
    <mergeCell ref="M87:M88"/>
    <mergeCell ref="N87:N88"/>
    <mergeCell ref="AB87:AB88"/>
    <mergeCell ref="AC87:AC88"/>
    <mergeCell ref="AD87:AD88"/>
    <mergeCell ref="AE87:AE88"/>
    <mergeCell ref="G87:G88"/>
    <mergeCell ref="H87:H88"/>
    <mergeCell ref="I87:I88"/>
    <mergeCell ref="J87:J88"/>
    <mergeCell ref="K87:K88"/>
    <mergeCell ref="L87:L88"/>
    <mergeCell ref="A87:A88"/>
    <mergeCell ref="B87:B88"/>
    <mergeCell ref="C87:C88"/>
    <mergeCell ref="D87:D88"/>
    <mergeCell ref="E87:E88"/>
    <mergeCell ref="F87:F88"/>
    <mergeCell ref="AC85:AC86"/>
    <mergeCell ref="AD85:AD86"/>
    <mergeCell ref="AE85:AE86"/>
    <mergeCell ref="AF85:AF86"/>
    <mergeCell ref="AG85:AG86"/>
    <mergeCell ref="AH85:AH86"/>
    <mergeCell ref="J85:J86"/>
    <mergeCell ref="K85:K86"/>
    <mergeCell ref="L85:L86"/>
    <mergeCell ref="M85:M86"/>
    <mergeCell ref="N85:N86"/>
    <mergeCell ref="AB85:AB86"/>
    <mergeCell ref="AH83:AH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AB83:AB84"/>
    <mergeCell ref="AC83:AC84"/>
    <mergeCell ref="AD83:AD84"/>
    <mergeCell ref="AE83:AE84"/>
    <mergeCell ref="AF83:AF84"/>
    <mergeCell ref="AG83:AG84"/>
    <mergeCell ref="I83:I84"/>
    <mergeCell ref="J83:J84"/>
    <mergeCell ref="K83:K84"/>
    <mergeCell ref="L83:L84"/>
    <mergeCell ref="M83:M84"/>
    <mergeCell ref="N83:N84"/>
    <mergeCell ref="AG81:AG82"/>
    <mergeCell ref="AH81:AH82"/>
    <mergeCell ref="A83:A84"/>
    <mergeCell ref="B83:B84"/>
    <mergeCell ref="C83:C84"/>
    <mergeCell ref="D83:D84"/>
    <mergeCell ref="E83:E84"/>
    <mergeCell ref="F83:F84"/>
    <mergeCell ref="G83:G84"/>
    <mergeCell ref="H83:H84"/>
    <mergeCell ref="N81:N82"/>
    <mergeCell ref="AB81:AB82"/>
    <mergeCell ref="AC81:AC82"/>
    <mergeCell ref="AD81:AD82"/>
    <mergeCell ref="AE81:AE82"/>
    <mergeCell ref="AF81:AF82"/>
    <mergeCell ref="H81:H82"/>
    <mergeCell ref="I81:I82"/>
    <mergeCell ref="J81:J82"/>
    <mergeCell ref="K81:K82"/>
    <mergeCell ref="L81:L82"/>
    <mergeCell ref="M81:M82"/>
    <mergeCell ref="AF79:AF80"/>
    <mergeCell ref="AG79:AG80"/>
    <mergeCell ref="AH79:AH80"/>
    <mergeCell ref="A81:A82"/>
    <mergeCell ref="B81:B82"/>
    <mergeCell ref="C81:C82"/>
    <mergeCell ref="D81:D82"/>
    <mergeCell ref="E81:E82"/>
    <mergeCell ref="F81:F82"/>
    <mergeCell ref="G81:G82"/>
    <mergeCell ref="M79:M80"/>
    <mergeCell ref="N79:N80"/>
    <mergeCell ref="AB79:AB80"/>
    <mergeCell ref="AC79:AC80"/>
    <mergeCell ref="AD79:AD80"/>
    <mergeCell ref="AE79:AE80"/>
    <mergeCell ref="G79:G80"/>
    <mergeCell ref="H79:H80"/>
    <mergeCell ref="I79:I80"/>
    <mergeCell ref="J79:J80"/>
    <mergeCell ref="K79:K80"/>
    <mergeCell ref="L79:L80"/>
    <mergeCell ref="A79:A80"/>
    <mergeCell ref="B79:B80"/>
    <mergeCell ref="C79:C80"/>
    <mergeCell ref="D79:D80"/>
    <mergeCell ref="E79:E80"/>
    <mergeCell ref="F79:F80"/>
    <mergeCell ref="AC77:AC78"/>
    <mergeCell ref="AD77:AD78"/>
    <mergeCell ref="AE77:AE78"/>
    <mergeCell ref="AF77:AF78"/>
    <mergeCell ref="AG77:AG78"/>
    <mergeCell ref="AH77:AH78"/>
    <mergeCell ref="J77:J78"/>
    <mergeCell ref="K77:K78"/>
    <mergeCell ref="L77:L78"/>
    <mergeCell ref="M77:M78"/>
    <mergeCell ref="N77:N78"/>
    <mergeCell ref="AB77:AB78"/>
    <mergeCell ref="AH75:AH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AB75:AB76"/>
    <mergeCell ref="AC75:AC76"/>
    <mergeCell ref="AD75:AD76"/>
    <mergeCell ref="AE75:AE76"/>
    <mergeCell ref="AF75:AF76"/>
    <mergeCell ref="AG75:AG76"/>
    <mergeCell ref="I75:I76"/>
    <mergeCell ref="J75:J76"/>
    <mergeCell ref="K75:K76"/>
    <mergeCell ref="L75:L76"/>
    <mergeCell ref="M75:M76"/>
    <mergeCell ref="N75:N76"/>
    <mergeCell ref="AG73:AG74"/>
    <mergeCell ref="AH73:AH74"/>
    <mergeCell ref="A75:A76"/>
    <mergeCell ref="B75:B76"/>
    <mergeCell ref="C75:C76"/>
    <mergeCell ref="D75:D76"/>
    <mergeCell ref="E75:E76"/>
    <mergeCell ref="F75:F76"/>
    <mergeCell ref="G75:G76"/>
    <mergeCell ref="H75:H76"/>
    <mergeCell ref="N73:N74"/>
    <mergeCell ref="AB73:AB74"/>
    <mergeCell ref="AC73:AC74"/>
    <mergeCell ref="AD73:AD74"/>
    <mergeCell ref="AE73:AE74"/>
    <mergeCell ref="AF73:AF74"/>
    <mergeCell ref="H73:H74"/>
    <mergeCell ref="I73:I74"/>
    <mergeCell ref="J73:J74"/>
    <mergeCell ref="K73:K74"/>
    <mergeCell ref="L73:L74"/>
    <mergeCell ref="M73:M74"/>
    <mergeCell ref="AF71:AF72"/>
    <mergeCell ref="AG71:AG72"/>
    <mergeCell ref="AH71:AH72"/>
    <mergeCell ref="A73:A74"/>
    <mergeCell ref="B73:B74"/>
    <mergeCell ref="C73:C74"/>
    <mergeCell ref="D73:D74"/>
    <mergeCell ref="E73:E74"/>
    <mergeCell ref="F73:F74"/>
    <mergeCell ref="G73:G74"/>
    <mergeCell ref="M71:M72"/>
    <mergeCell ref="N71:N72"/>
    <mergeCell ref="AB71:AB72"/>
    <mergeCell ref="AC71:AC72"/>
    <mergeCell ref="AD71:AD72"/>
    <mergeCell ref="AE71:AE72"/>
    <mergeCell ref="G71:G72"/>
    <mergeCell ref="H71:H72"/>
    <mergeCell ref="I71:I72"/>
    <mergeCell ref="J71:J72"/>
    <mergeCell ref="K71:K72"/>
    <mergeCell ref="L71:L72"/>
    <mergeCell ref="A71:A72"/>
    <mergeCell ref="B71:B72"/>
    <mergeCell ref="C71:C72"/>
    <mergeCell ref="D71:D72"/>
    <mergeCell ref="E71:E72"/>
    <mergeCell ref="F71:F72"/>
    <mergeCell ref="AC69:AC70"/>
    <mergeCell ref="AD69:AD70"/>
    <mergeCell ref="AE69:AE70"/>
    <mergeCell ref="AF69:AF70"/>
    <mergeCell ref="AG69:AG70"/>
    <mergeCell ref="AH69:AH70"/>
    <mergeCell ref="J69:J70"/>
    <mergeCell ref="K69:K70"/>
    <mergeCell ref="L69:L70"/>
    <mergeCell ref="M69:M70"/>
    <mergeCell ref="N69:N70"/>
    <mergeCell ref="AB69:AB70"/>
    <mergeCell ref="AH67:AH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AB67:AB68"/>
    <mergeCell ref="AC67:AC68"/>
    <mergeCell ref="AD67:AD68"/>
    <mergeCell ref="AE67:AE68"/>
    <mergeCell ref="AF67:AF68"/>
    <mergeCell ref="AG67:AG68"/>
    <mergeCell ref="I67:I68"/>
    <mergeCell ref="J67:J68"/>
    <mergeCell ref="K67:K68"/>
    <mergeCell ref="L67:L68"/>
    <mergeCell ref="M67:M68"/>
    <mergeCell ref="N67:N68"/>
    <mergeCell ref="AG65:AG66"/>
    <mergeCell ref="AH65:AH66"/>
    <mergeCell ref="A67:A68"/>
    <mergeCell ref="B67:B68"/>
    <mergeCell ref="C67:C68"/>
    <mergeCell ref="D67:D68"/>
    <mergeCell ref="E67:E68"/>
    <mergeCell ref="F67:F68"/>
    <mergeCell ref="G67:G68"/>
    <mergeCell ref="H67:H68"/>
    <mergeCell ref="N65:N66"/>
    <mergeCell ref="AB65:AB66"/>
    <mergeCell ref="AC65:AC66"/>
    <mergeCell ref="AD65:AD66"/>
    <mergeCell ref="AE65:AE66"/>
    <mergeCell ref="AF65:AF66"/>
    <mergeCell ref="H65:H66"/>
    <mergeCell ref="I65:I66"/>
    <mergeCell ref="J65:J66"/>
    <mergeCell ref="K65:K66"/>
    <mergeCell ref="L65:L66"/>
    <mergeCell ref="M65:M66"/>
    <mergeCell ref="AF63:AF64"/>
    <mergeCell ref="AG63:AG64"/>
    <mergeCell ref="AH63:AH64"/>
    <mergeCell ref="A65:A66"/>
    <mergeCell ref="B65:B66"/>
    <mergeCell ref="C65:C66"/>
    <mergeCell ref="D65:D66"/>
    <mergeCell ref="E65:E66"/>
    <mergeCell ref="F65:F66"/>
    <mergeCell ref="G65:G66"/>
    <mergeCell ref="M63:M64"/>
    <mergeCell ref="N63:N64"/>
    <mergeCell ref="AB63:AB64"/>
    <mergeCell ref="AC63:AC64"/>
    <mergeCell ref="AD63:AD64"/>
    <mergeCell ref="AE63:AE64"/>
    <mergeCell ref="G63:G64"/>
    <mergeCell ref="H63:H64"/>
    <mergeCell ref="I63:I64"/>
    <mergeCell ref="J63:J64"/>
    <mergeCell ref="K63:K64"/>
    <mergeCell ref="L63:L64"/>
    <mergeCell ref="A63:A64"/>
    <mergeCell ref="B63:B64"/>
    <mergeCell ref="C63:C64"/>
    <mergeCell ref="D63:D64"/>
    <mergeCell ref="E63:E64"/>
    <mergeCell ref="F63:F64"/>
    <mergeCell ref="AC61:AC62"/>
    <mergeCell ref="AD61:AD62"/>
    <mergeCell ref="AE61:AE62"/>
    <mergeCell ref="AF61:AF62"/>
    <mergeCell ref="AG61:AG62"/>
    <mergeCell ref="AH61:AH62"/>
    <mergeCell ref="J61:J62"/>
    <mergeCell ref="K61:K62"/>
    <mergeCell ref="L61:L62"/>
    <mergeCell ref="M61:M62"/>
    <mergeCell ref="N61:N62"/>
    <mergeCell ref="AB61:AB62"/>
    <mergeCell ref="AH59:AH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AB59:AB60"/>
    <mergeCell ref="AC59:AC60"/>
    <mergeCell ref="AD59:AD60"/>
    <mergeCell ref="AE59:AE60"/>
    <mergeCell ref="AF59:AF60"/>
    <mergeCell ref="AG59:AG60"/>
    <mergeCell ref="I59:I60"/>
    <mergeCell ref="J59:J60"/>
    <mergeCell ref="K59:K60"/>
    <mergeCell ref="L59:L60"/>
    <mergeCell ref="M59:M60"/>
    <mergeCell ref="N59:N60"/>
    <mergeCell ref="AG57:AG58"/>
    <mergeCell ref="AH57:AH58"/>
    <mergeCell ref="A59:A60"/>
    <mergeCell ref="B59:B60"/>
    <mergeCell ref="C59:C60"/>
    <mergeCell ref="D59:D60"/>
    <mergeCell ref="E59:E60"/>
    <mergeCell ref="F59:F60"/>
    <mergeCell ref="G59:G60"/>
    <mergeCell ref="H59:H60"/>
    <mergeCell ref="N57:N58"/>
    <mergeCell ref="AB57:AB58"/>
    <mergeCell ref="AC57:AC58"/>
    <mergeCell ref="AD57:AD58"/>
    <mergeCell ref="AE57:AE58"/>
    <mergeCell ref="AF57:AF58"/>
    <mergeCell ref="H57:H58"/>
    <mergeCell ref="I57:I58"/>
    <mergeCell ref="J57:J58"/>
    <mergeCell ref="K57:K58"/>
    <mergeCell ref="L57:L58"/>
    <mergeCell ref="M57:M58"/>
    <mergeCell ref="AF55:AF56"/>
    <mergeCell ref="AG55:AG56"/>
    <mergeCell ref="AH55:AH56"/>
    <mergeCell ref="A57:A58"/>
    <mergeCell ref="B57:B58"/>
    <mergeCell ref="C57:C58"/>
    <mergeCell ref="D57:D58"/>
    <mergeCell ref="E57:E58"/>
    <mergeCell ref="F57:F58"/>
    <mergeCell ref="G57:G58"/>
    <mergeCell ref="M55:M56"/>
    <mergeCell ref="N55:N56"/>
    <mergeCell ref="AB55:AB56"/>
    <mergeCell ref="AC55:AC56"/>
    <mergeCell ref="AD55:AD56"/>
    <mergeCell ref="AE55:AE56"/>
    <mergeCell ref="G55:G56"/>
    <mergeCell ref="H55:H56"/>
    <mergeCell ref="I55:I56"/>
    <mergeCell ref="J55:J56"/>
    <mergeCell ref="K55:K56"/>
    <mergeCell ref="L55:L56"/>
    <mergeCell ref="A55:A56"/>
    <mergeCell ref="B55:B56"/>
    <mergeCell ref="C55:C56"/>
    <mergeCell ref="D55:D56"/>
    <mergeCell ref="E55:E56"/>
    <mergeCell ref="F55:F56"/>
    <mergeCell ref="AC53:AC54"/>
    <mergeCell ref="AD53:AD54"/>
    <mergeCell ref="AE53:AE54"/>
    <mergeCell ref="AF53:AF54"/>
    <mergeCell ref="AG53:AG54"/>
    <mergeCell ref="AH53:AH54"/>
    <mergeCell ref="J53:J54"/>
    <mergeCell ref="K53:K54"/>
    <mergeCell ref="L53:L54"/>
    <mergeCell ref="M53:M54"/>
    <mergeCell ref="N53:N54"/>
    <mergeCell ref="AB53:AB54"/>
    <mergeCell ref="AH51:AH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AB51:AB52"/>
    <mergeCell ref="AC51:AC52"/>
    <mergeCell ref="AD51:AD52"/>
    <mergeCell ref="AE51:AE52"/>
    <mergeCell ref="AF51:AF52"/>
    <mergeCell ref="AG51:AG52"/>
    <mergeCell ref="I51:I52"/>
    <mergeCell ref="J51:J52"/>
    <mergeCell ref="K51:K52"/>
    <mergeCell ref="L51:L52"/>
    <mergeCell ref="M51:M52"/>
    <mergeCell ref="N51:N52"/>
    <mergeCell ref="AG49:AG50"/>
    <mergeCell ref="AH49:AH50"/>
    <mergeCell ref="A51:A52"/>
    <mergeCell ref="B51:B52"/>
    <mergeCell ref="C51:C52"/>
    <mergeCell ref="D51:D52"/>
    <mergeCell ref="E51:E52"/>
    <mergeCell ref="F51:F52"/>
    <mergeCell ref="G51:G52"/>
    <mergeCell ref="H51:H52"/>
    <mergeCell ref="N49:N50"/>
    <mergeCell ref="AB49:AB50"/>
    <mergeCell ref="AC49:AC50"/>
    <mergeCell ref="AD49:AD50"/>
    <mergeCell ref="AE49:AE50"/>
    <mergeCell ref="AF49:AF50"/>
    <mergeCell ref="H49:H50"/>
    <mergeCell ref="I49:I50"/>
    <mergeCell ref="J49:J50"/>
    <mergeCell ref="K49:K50"/>
    <mergeCell ref="L49:L50"/>
    <mergeCell ref="M49:M50"/>
    <mergeCell ref="AF47:AF48"/>
    <mergeCell ref="AG47:AG48"/>
    <mergeCell ref="AH47:AH48"/>
    <mergeCell ref="A49:A50"/>
    <mergeCell ref="B49:B50"/>
    <mergeCell ref="C49:C50"/>
    <mergeCell ref="D49:D50"/>
    <mergeCell ref="E49:E50"/>
    <mergeCell ref="F49:F50"/>
    <mergeCell ref="G49:G50"/>
    <mergeCell ref="M47:M48"/>
    <mergeCell ref="N47:N48"/>
    <mergeCell ref="AB47:AB48"/>
    <mergeCell ref="AC47:AC48"/>
    <mergeCell ref="AD47:AD48"/>
    <mergeCell ref="AE47:AE48"/>
    <mergeCell ref="G47:G48"/>
    <mergeCell ref="H47:H48"/>
    <mergeCell ref="I47:I48"/>
    <mergeCell ref="J47:J48"/>
    <mergeCell ref="K47:K48"/>
    <mergeCell ref="L47:L48"/>
    <mergeCell ref="A47:A48"/>
    <mergeCell ref="B47:B48"/>
    <mergeCell ref="C47:C48"/>
    <mergeCell ref="D47:D48"/>
    <mergeCell ref="E47:E48"/>
    <mergeCell ref="F47:F48"/>
    <mergeCell ref="AC45:AC46"/>
    <mergeCell ref="AD45:AD46"/>
    <mergeCell ref="AE45:AE46"/>
    <mergeCell ref="AF45:AF46"/>
    <mergeCell ref="AG45:AG46"/>
    <mergeCell ref="AH45:AH46"/>
    <mergeCell ref="J45:J46"/>
    <mergeCell ref="K45:K46"/>
    <mergeCell ref="L45:L46"/>
    <mergeCell ref="M45:M46"/>
    <mergeCell ref="N45:N46"/>
    <mergeCell ref="AB45:AB46"/>
    <mergeCell ref="AH43:AH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AB43:AB44"/>
    <mergeCell ref="AC43:AC44"/>
    <mergeCell ref="AD43:AD44"/>
    <mergeCell ref="AE43:AE44"/>
    <mergeCell ref="AF43:AF44"/>
    <mergeCell ref="AG43:AG44"/>
    <mergeCell ref="I43:I44"/>
    <mergeCell ref="J43:J44"/>
    <mergeCell ref="K43:K44"/>
    <mergeCell ref="L43:L44"/>
    <mergeCell ref="M43:M44"/>
    <mergeCell ref="N43:N44"/>
    <mergeCell ref="AG41:AG42"/>
    <mergeCell ref="AH41:AH42"/>
    <mergeCell ref="A43:A44"/>
    <mergeCell ref="B43:B44"/>
    <mergeCell ref="C43:C44"/>
    <mergeCell ref="D43:D44"/>
    <mergeCell ref="E43:E44"/>
    <mergeCell ref="F43:F44"/>
    <mergeCell ref="G43:G44"/>
    <mergeCell ref="H43:H44"/>
    <mergeCell ref="N41:N42"/>
    <mergeCell ref="AB41:AB42"/>
    <mergeCell ref="AC41:AC42"/>
    <mergeCell ref="AD41:AD42"/>
    <mergeCell ref="AE41:AE42"/>
    <mergeCell ref="AF41:AF42"/>
    <mergeCell ref="H41:H42"/>
    <mergeCell ref="I41:I42"/>
    <mergeCell ref="J41:J42"/>
    <mergeCell ref="K41:K42"/>
    <mergeCell ref="L41:L42"/>
    <mergeCell ref="M41:M42"/>
    <mergeCell ref="AF39:AF40"/>
    <mergeCell ref="AG39:AG40"/>
    <mergeCell ref="AH39:AH40"/>
    <mergeCell ref="A41:A42"/>
    <mergeCell ref="B41:B42"/>
    <mergeCell ref="C41:C42"/>
    <mergeCell ref="D41:D42"/>
    <mergeCell ref="E41:E42"/>
    <mergeCell ref="F41:F42"/>
    <mergeCell ref="G41:G42"/>
    <mergeCell ref="M39:M40"/>
    <mergeCell ref="N39:N40"/>
    <mergeCell ref="AB39:AB40"/>
    <mergeCell ref="AC39:AC40"/>
    <mergeCell ref="AD39:AD40"/>
    <mergeCell ref="AE39:AE40"/>
    <mergeCell ref="G39:G40"/>
    <mergeCell ref="H39:H40"/>
    <mergeCell ref="I39:I40"/>
    <mergeCell ref="J39:J40"/>
    <mergeCell ref="K39:K40"/>
    <mergeCell ref="L39:L40"/>
    <mergeCell ref="A39:A40"/>
    <mergeCell ref="B39:B40"/>
    <mergeCell ref="C39:C40"/>
    <mergeCell ref="D39:D40"/>
    <mergeCell ref="E39:E40"/>
    <mergeCell ref="F39:F40"/>
    <mergeCell ref="AC37:AC38"/>
    <mergeCell ref="AD37:AD38"/>
    <mergeCell ref="AE37:AE38"/>
    <mergeCell ref="AF37:AF38"/>
    <mergeCell ref="AG37:AG38"/>
    <mergeCell ref="AH37:AH38"/>
    <mergeCell ref="J37:J38"/>
    <mergeCell ref="K37:K38"/>
    <mergeCell ref="L37:L38"/>
    <mergeCell ref="M37:M38"/>
    <mergeCell ref="N37:N38"/>
    <mergeCell ref="AB37:AB38"/>
    <mergeCell ref="AH35:AH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B35:AB36"/>
    <mergeCell ref="AC35:AC36"/>
    <mergeCell ref="AD35:AD36"/>
    <mergeCell ref="AE35:AE36"/>
    <mergeCell ref="AF35:AF36"/>
    <mergeCell ref="AG35:AG36"/>
    <mergeCell ref="I35:I36"/>
    <mergeCell ref="J35:J36"/>
    <mergeCell ref="K35:K36"/>
    <mergeCell ref="L35:L36"/>
    <mergeCell ref="M35:M36"/>
    <mergeCell ref="N35:N36"/>
    <mergeCell ref="AG33:AG34"/>
    <mergeCell ref="AH33:AH34"/>
    <mergeCell ref="A35:A36"/>
    <mergeCell ref="B35:B36"/>
    <mergeCell ref="C35:C36"/>
    <mergeCell ref="D35:D36"/>
    <mergeCell ref="E35:E36"/>
    <mergeCell ref="F35:F36"/>
    <mergeCell ref="G35:G36"/>
    <mergeCell ref="H35:H36"/>
    <mergeCell ref="N33:N34"/>
    <mergeCell ref="AB33:AB34"/>
    <mergeCell ref="AC33:AC34"/>
    <mergeCell ref="AD33:AD34"/>
    <mergeCell ref="AE33:AE34"/>
    <mergeCell ref="AF33:AF34"/>
    <mergeCell ref="H33:H34"/>
    <mergeCell ref="I33:I34"/>
    <mergeCell ref="J33:J34"/>
    <mergeCell ref="K33:K34"/>
    <mergeCell ref="L33:L34"/>
    <mergeCell ref="M33:M34"/>
    <mergeCell ref="AF31:AF32"/>
    <mergeCell ref="AG31:AG32"/>
    <mergeCell ref="AH31:AH32"/>
    <mergeCell ref="A33:A34"/>
    <mergeCell ref="B33:B34"/>
    <mergeCell ref="C33:C34"/>
    <mergeCell ref="D33:D34"/>
    <mergeCell ref="E33:E34"/>
    <mergeCell ref="F33:F34"/>
    <mergeCell ref="G33:G34"/>
    <mergeCell ref="M31:M32"/>
    <mergeCell ref="N31:N32"/>
    <mergeCell ref="AB31:AB32"/>
    <mergeCell ref="AC31:AC32"/>
    <mergeCell ref="AD31:AD32"/>
    <mergeCell ref="AE31:AE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C29:AC30"/>
    <mergeCell ref="AD29:AD30"/>
    <mergeCell ref="AE29:AE30"/>
    <mergeCell ref="AF29:AF30"/>
    <mergeCell ref="AG29:AG30"/>
    <mergeCell ref="AH29:AH30"/>
    <mergeCell ref="J29:J30"/>
    <mergeCell ref="K29:K30"/>
    <mergeCell ref="L29:L30"/>
    <mergeCell ref="M29:M30"/>
    <mergeCell ref="N29:N30"/>
    <mergeCell ref="AB29:AB30"/>
    <mergeCell ref="AH25:AH26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B25:AB26"/>
    <mergeCell ref="AC25:AC26"/>
    <mergeCell ref="AD25:AD26"/>
    <mergeCell ref="AE25:AE26"/>
    <mergeCell ref="AF25:AF26"/>
    <mergeCell ref="AG25:AG26"/>
    <mergeCell ref="I25:I26"/>
    <mergeCell ref="J25:J26"/>
    <mergeCell ref="K25:K26"/>
    <mergeCell ref="L25:L26"/>
    <mergeCell ref="M25:M26"/>
    <mergeCell ref="N25:N26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H25:H26"/>
    <mergeCell ref="N23:N24"/>
    <mergeCell ref="AB23:AB24"/>
    <mergeCell ref="AC23:AC24"/>
    <mergeCell ref="AD23:AD24"/>
    <mergeCell ref="AE23:AE24"/>
    <mergeCell ref="AF23:AF24"/>
    <mergeCell ref="H23:H24"/>
    <mergeCell ref="I23:I24"/>
    <mergeCell ref="J23:J24"/>
    <mergeCell ref="K23:K24"/>
    <mergeCell ref="L23:L24"/>
    <mergeCell ref="M23:M24"/>
    <mergeCell ref="AF21:AF22"/>
    <mergeCell ref="AG21:AG22"/>
    <mergeCell ref="AH21:AH22"/>
    <mergeCell ref="A23:A24"/>
    <mergeCell ref="B23:B24"/>
    <mergeCell ref="C23:C24"/>
    <mergeCell ref="D23:D24"/>
    <mergeCell ref="E23:E24"/>
    <mergeCell ref="F23:F24"/>
    <mergeCell ref="G23:G24"/>
    <mergeCell ref="M21:M22"/>
    <mergeCell ref="N21:N22"/>
    <mergeCell ref="AB21:AB22"/>
    <mergeCell ref="AC21:AC22"/>
    <mergeCell ref="AD21:AD22"/>
    <mergeCell ref="AE21:AE22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AC19:AC20"/>
    <mergeCell ref="AD19:AD20"/>
    <mergeCell ref="AE19:AE20"/>
    <mergeCell ref="AF19:AF20"/>
    <mergeCell ref="AG19:AG20"/>
    <mergeCell ref="AH19:AH20"/>
    <mergeCell ref="J19:J20"/>
    <mergeCell ref="K19:K20"/>
    <mergeCell ref="L19:L20"/>
    <mergeCell ref="M19:M20"/>
    <mergeCell ref="N19:N20"/>
    <mergeCell ref="AB19:AB20"/>
    <mergeCell ref="AH17:AH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B17:AB18"/>
    <mergeCell ref="AC17:AC18"/>
    <mergeCell ref="AD17:AD18"/>
    <mergeCell ref="AE17:AE18"/>
    <mergeCell ref="AF17:AF18"/>
    <mergeCell ref="AG17:AG18"/>
    <mergeCell ref="I17:I18"/>
    <mergeCell ref="J17:J18"/>
    <mergeCell ref="K17:K18"/>
    <mergeCell ref="L17:L18"/>
    <mergeCell ref="M17:M18"/>
    <mergeCell ref="N17:N18"/>
    <mergeCell ref="AG15:AG16"/>
    <mergeCell ref="AH15:AH16"/>
    <mergeCell ref="A17:A18"/>
    <mergeCell ref="B17:B18"/>
    <mergeCell ref="C17:C18"/>
    <mergeCell ref="D17:D18"/>
    <mergeCell ref="E17:E18"/>
    <mergeCell ref="F17:F18"/>
    <mergeCell ref="G17:G18"/>
    <mergeCell ref="H17:H18"/>
    <mergeCell ref="N15:N16"/>
    <mergeCell ref="AB15:AB16"/>
    <mergeCell ref="AC15:AC16"/>
    <mergeCell ref="AD15:AD16"/>
    <mergeCell ref="AE15:AE16"/>
    <mergeCell ref="AF15:AF16"/>
    <mergeCell ref="H15:H16"/>
    <mergeCell ref="I15:I16"/>
    <mergeCell ref="J15:J16"/>
    <mergeCell ref="K15:K16"/>
    <mergeCell ref="L15:L16"/>
    <mergeCell ref="M15:M16"/>
    <mergeCell ref="J9:J10"/>
    <mergeCell ref="K9:K10"/>
    <mergeCell ref="AF13:AF14"/>
    <mergeCell ref="AG13:AG14"/>
    <mergeCell ref="AH13:AH14"/>
    <mergeCell ref="A15:A16"/>
    <mergeCell ref="B15:B16"/>
    <mergeCell ref="C15:C16"/>
    <mergeCell ref="D15:D16"/>
    <mergeCell ref="E15:E16"/>
    <mergeCell ref="F15:F16"/>
    <mergeCell ref="G15:G16"/>
    <mergeCell ref="M13:M14"/>
    <mergeCell ref="N13:N14"/>
    <mergeCell ref="AB13:AB14"/>
    <mergeCell ref="AC13:AC14"/>
    <mergeCell ref="AD13:AD14"/>
    <mergeCell ref="AE13:AE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L4:M4"/>
    <mergeCell ref="N4:N5"/>
    <mergeCell ref="AC11:AC12"/>
    <mergeCell ref="AD11:AD12"/>
    <mergeCell ref="AE11:AE12"/>
    <mergeCell ref="AF11:AF12"/>
    <mergeCell ref="AG11:AG12"/>
    <mergeCell ref="AH11:AH12"/>
    <mergeCell ref="J11:J12"/>
    <mergeCell ref="K11:K12"/>
    <mergeCell ref="L11:L12"/>
    <mergeCell ref="M11:M12"/>
    <mergeCell ref="N11:N12"/>
    <mergeCell ref="AB11:AB12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AB9:AB10"/>
    <mergeCell ref="AC9:AC10"/>
    <mergeCell ref="AD9:AD10"/>
    <mergeCell ref="AE9:AE10"/>
    <mergeCell ref="AF9:AF10"/>
    <mergeCell ref="H9:H10"/>
    <mergeCell ref="I9:I10"/>
    <mergeCell ref="A2:AC2"/>
    <mergeCell ref="A3:I3"/>
    <mergeCell ref="S3:AC3"/>
    <mergeCell ref="A4:A5"/>
    <mergeCell ref="B4:B5"/>
    <mergeCell ref="C4:C5"/>
    <mergeCell ref="D4:D5"/>
    <mergeCell ref="E4:E5"/>
    <mergeCell ref="F4:F5"/>
    <mergeCell ref="G4:G5"/>
    <mergeCell ref="L9:L10"/>
    <mergeCell ref="M9:M10"/>
    <mergeCell ref="AF4:AF5"/>
    <mergeCell ref="AG4:AG5"/>
    <mergeCell ref="AH4:AH5"/>
    <mergeCell ref="A9:A10"/>
    <mergeCell ref="B9:B10"/>
    <mergeCell ref="C9:C10"/>
    <mergeCell ref="D9:D10"/>
    <mergeCell ref="E9:E10"/>
    <mergeCell ref="F9:F10"/>
    <mergeCell ref="G9:G10"/>
    <mergeCell ref="O4:O5"/>
    <mergeCell ref="P4:AA4"/>
    <mergeCell ref="AB4:AB5"/>
    <mergeCell ref="AC4:AC5"/>
    <mergeCell ref="AD4:AD5"/>
    <mergeCell ref="AE4:AE5"/>
    <mergeCell ref="H4:H5"/>
    <mergeCell ref="I4:I5"/>
    <mergeCell ref="J4:J5"/>
    <mergeCell ref="K4:K5"/>
  </mergeCells>
  <printOptions horizontalCentered="1"/>
  <pageMargins left="0.27559055118110237" right="0.27559055118110237" top="0.19685039370078741" bottom="0.15748031496062992" header="0.35433070866141736" footer="0.19685039370078741"/>
  <pageSetup paperSize="9" scale="74" orientation="portrait" horizontalDpi="300" verticalDpi="300" r:id="rId1"/>
  <headerFooter>
    <oddHeader>&amp;Rหน้าที่ &amp;P</oddHeader>
  </headerFooter>
  <rowBreaks count="19" manualBreakCount="19">
    <brk id="42" max="34" man="1"/>
    <brk id="84" max="34" man="1"/>
    <brk id="128" max="34" man="1"/>
    <brk id="166" max="34" man="1"/>
    <brk id="204" max="34" man="1"/>
    <brk id="248" max="34" man="1"/>
    <brk id="283" max="34" man="1"/>
    <brk id="317" max="34" man="1"/>
    <brk id="354" max="34" man="1"/>
    <brk id="401" max="34" man="1"/>
    <brk id="441" max="34" man="1"/>
    <brk id="474" max="34" man="1"/>
    <brk id="513" max="34" man="1"/>
    <brk id="547" max="34" man="1"/>
    <brk id="581" max="34" man="1"/>
    <brk id="618" max="34" man="1"/>
    <brk id="649" max="34" man="1"/>
    <brk id="681" max="34" man="1"/>
    <brk id="705" max="3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7E4A5-4EF6-4DBC-9E86-4345985366FC}">
  <dimension ref="A1:AB32"/>
  <sheetViews>
    <sheetView workbookViewId="0">
      <selection activeCell="F6" sqref="F6"/>
    </sheetView>
  </sheetViews>
  <sheetFormatPr defaultColWidth="8.85546875" defaultRowHeight="18.75"/>
  <cols>
    <col min="1" max="1" width="12.85546875" style="240" customWidth="1"/>
    <col min="2" max="2" width="28" style="240" customWidth="1"/>
    <col min="3" max="3" width="40.7109375" style="240" customWidth="1"/>
    <col min="4" max="4" width="14.42578125" style="240" customWidth="1"/>
    <col min="5" max="16384" width="8.85546875" style="240"/>
  </cols>
  <sheetData>
    <row r="1" spans="1:28" ht="18" customHeight="1">
      <c r="A1" s="585" t="s">
        <v>1218</v>
      </c>
      <c r="B1" s="585"/>
      <c r="C1" s="585"/>
      <c r="D1" s="585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>
      <c r="A2" s="240" t="s">
        <v>1219</v>
      </c>
    </row>
    <row r="3" spans="1:28">
      <c r="A3" s="241" t="s">
        <v>1204</v>
      </c>
      <c r="B3" s="241" t="s">
        <v>1099</v>
      </c>
      <c r="C3" s="241" t="s">
        <v>1205</v>
      </c>
      <c r="D3" s="241" t="s">
        <v>1100</v>
      </c>
    </row>
    <row r="4" spans="1:28">
      <c r="A4" s="258"/>
      <c r="B4" s="258"/>
      <c r="C4" s="258" t="s">
        <v>1235</v>
      </c>
      <c r="D4" s="259">
        <f>D5</f>
        <v>1353700</v>
      </c>
    </row>
    <row r="5" spans="1:28">
      <c r="A5" s="246" t="s">
        <v>1222</v>
      </c>
      <c r="B5" s="246" t="s">
        <v>1206</v>
      </c>
      <c r="C5" s="246" t="s">
        <v>1207</v>
      </c>
      <c r="D5" s="247">
        <f>SUM(D6:D13)</f>
        <v>1353700</v>
      </c>
    </row>
    <row r="6" spans="1:28" ht="56.25">
      <c r="A6" s="242"/>
      <c r="B6" s="242"/>
      <c r="C6" s="244" t="s">
        <v>1215</v>
      </c>
      <c r="D6" s="245">
        <v>234000</v>
      </c>
    </row>
    <row r="7" spans="1:28" ht="56.25">
      <c r="A7" s="242"/>
      <c r="B7" s="242"/>
      <c r="C7" s="244" t="s">
        <v>1208</v>
      </c>
      <c r="D7" s="245">
        <v>156000</v>
      </c>
    </row>
    <row r="8" spans="1:28" ht="56.25">
      <c r="A8" s="242"/>
      <c r="B8" s="242"/>
      <c r="C8" s="244" t="s">
        <v>1209</v>
      </c>
      <c r="D8" s="245">
        <v>234000</v>
      </c>
    </row>
    <row r="9" spans="1:28" ht="56.25">
      <c r="A9" s="242"/>
      <c r="B9" s="242"/>
      <c r="C9" s="244" t="s">
        <v>1210</v>
      </c>
      <c r="D9" s="245">
        <v>117000</v>
      </c>
    </row>
    <row r="10" spans="1:28" ht="56.25">
      <c r="A10" s="242"/>
      <c r="B10" s="242"/>
      <c r="C10" s="244" t="s">
        <v>1211</v>
      </c>
      <c r="D10" s="245">
        <v>282000</v>
      </c>
    </row>
    <row r="11" spans="1:28" ht="56.25">
      <c r="A11" s="242"/>
      <c r="B11" s="242"/>
      <c r="C11" s="244" t="s">
        <v>1212</v>
      </c>
      <c r="D11" s="245">
        <v>82800</v>
      </c>
    </row>
    <row r="12" spans="1:28" ht="56.25">
      <c r="A12" s="242"/>
      <c r="B12" s="242"/>
      <c r="C12" s="244" t="s">
        <v>1213</v>
      </c>
      <c r="D12" s="245">
        <v>184200</v>
      </c>
    </row>
    <row r="13" spans="1:28" ht="56.25">
      <c r="A13" s="242"/>
      <c r="B13" s="242"/>
      <c r="C13" s="244" t="s">
        <v>1214</v>
      </c>
      <c r="D13" s="245">
        <v>63700</v>
      </c>
    </row>
    <row r="14" spans="1:28">
      <c r="A14" s="243"/>
      <c r="B14" s="243"/>
      <c r="C14" s="243"/>
      <c r="D14" s="243"/>
    </row>
    <row r="16" spans="1:28">
      <c r="A16" s="585" t="s">
        <v>1221</v>
      </c>
      <c r="B16" s="585"/>
      <c r="C16" s="585"/>
      <c r="D16" s="585"/>
    </row>
    <row r="17" spans="1:4">
      <c r="A17" s="240" t="s">
        <v>1219</v>
      </c>
    </row>
    <row r="18" spans="1:4">
      <c r="A18" s="241" t="s">
        <v>1204</v>
      </c>
      <c r="B18" s="250" t="s">
        <v>1099</v>
      </c>
      <c r="C18" s="241" t="s">
        <v>1205</v>
      </c>
      <c r="D18" s="241" t="s">
        <v>1100</v>
      </c>
    </row>
    <row r="19" spans="1:4">
      <c r="A19" s="249"/>
      <c r="B19" s="253"/>
      <c r="C19" s="253" t="s">
        <v>1235</v>
      </c>
      <c r="D19" s="255">
        <f>SUM(D20,D24,D26)</f>
        <v>1607200</v>
      </c>
    </row>
    <row r="20" spans="1:4">
      <c r="A20" s="251" t="s">
        <v>1223</v>
      </c>
      <c r="B20" s="251" t="s">
        <v>1225</v>
      </c>
      <c r="C20" s="251" t="s">
        <v>1224</v>
      </c>
      <c r="D20" s="256">
        <f>SUM(D21:D23)</f>
        <v>217800</v>
      </c>
    </row>
    <row r="21" spans="1:4">
      <c r="A21" s="242"/>
      <c r="B21" s="242"/>
      <c r="C21" s="242" t="s">
        <v>1230</v>
      </c>
      <c r="D21" s="245">
        <v>202800</v>
      </c>
    </row>
    <row r="22" spans="1:4">
      <c r="A22" s="242"/>
      <c r="B22" s="242"/>
      <c r="C22" s="242" t="s">
        <v>1231</v>
      </c>
      <c r="D22" s="245">
        <v>2500</v>
      </c>
    </row>
    <row r="23" spans="1:4">
      <c r="A23" s="242"/>
      <c r="B23" s="242"/>
      <c r="C23" s="242" t="s">
        <v>1232</v>
      </c>
      <c r="D23" s="245">
        <v>12500</v>
      </c>
    </row>
    <row r="24" spans="1:4">
      <c r="A24" s="251" t="s">
        <v>1223</v>
      </c>
      <c r="B24" s="251" t="s">
        <v>1226</v>
      </c>
      <c r="C24" s="251" t="s">
        <v>1227</v>
      </c>
      <c r="D24" s="257">
        <f>D25</f>
        <v>569400</v>
      </c>
    </row>
    <row r="25" spans="1:4">
      <c r="A25" s="242"/>
      <c r="B25" s="242"/>
      <c r="C25" s="242" t="s">
        <v>1234</v>
      </c>
      <c r="D25" s="245">
        <v>569400</v>
      </c>
    </row>
    <row r="26" spans="1:4">
      <c r="A26" s="251" t="s">
        <v>1229</v>
      </c>
      <c r="B26" s="251" t="s">
        <v>1228</v>
      </c>
      <c r="C26" s="251" t="s">
        <v>1224</v>
      </c>
      <c r="D26" s="257">
        <f>D27</f>
        <v>820000</v>
      </c>
    </row>
    <row r="27" spans="1:4" ht="37.5">
      <c r="A27" s="242"/>
      <c r="B27" s="242"/>
      <c r="C27" s="244" t="s">
        <v>1233</v>
      </c>
      <c r="D27" s="245">
        <v>820000</v>
      </c>
    </row>
    <row r="28" spans="1:4">
      <c r="A28" s="252"/>
      <c r="B28" s="252"/>
      <c r="C28" s="252"/>
      <c r="D28" s="254"/>
    </row>
    <row r="29" spans="1:4">
      <c r="D29" s="248"/>
    </row>
    <row r="30" spans="1:4">
      <c r="D30" s="248"/>
    </row>
    <row r="31" spans="1:4">
      <c r="D31" s="248"/>
    </row>
    <row r="32" spans="1:4">
      <c r="D32" s="248"/>
    </row>
  </sheetData>
  <mergeCells count="2">
    <mergeCell ref="A16:D16"/>
    <mergeCell ref="A1:D1"/>
  </mergeCells>
  <pageMargins left="0.31496062992125984" right="0.31496062992125984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4</vt:i4>
      </vt:variant>
    </vt:vector>
  </HeadingPairs>
  <TitlesOfParts>
    <vt:vector size="7" baseType="lpstr">
      <vt:lpstr>5.4.2สรุปแผนงบโครงการ</vt:lpstr>
      <vt:lpstr>จัดสรร คก งวด01</vt:lpstr>
      <vt:lpstr>จัดสรร ชค-อุดหนุน</vt:lpstr>
      <vt:lpstr>'5.4.2สรุปแผนงบโครงการ'!Print_Area</vt:lpstr>
      <vt:lpstr>'จัดสรร คก งวด01'!Print_Area</vt:lpstr>
      <vt:lpstr>'5.4.2สรุปแผนงบโครงการ'!Print_Titles</vt:lpstr>
      <vt:lpstr>'จัดสรร คก งวด01'!Print_Titles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DSP_UserPC</dc:creator>
  <cp:lastModifiedBy>ADMIN</cp:lastModifiedBy>
  <cp:lastPrinted>2022-10-19T06:54:34Z</cp:lastPrinted>
  <dcterms:created xsi:type="dcterms:W3CDTF">2021-05-28T04:44:48Z</dcterms:created>
  <dcterms:modified xsi:type="dcterms:W3CDTF">2023-02-10T03:40:44Z</dcterms:modified>
</cp:coreProperties>
</file>